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120" windowWidth="8475" windowHeight="5385"/>
  </bookViews>
  <sheets>
    <sheet name="สะสมหมวดรายจ่าย" sheetId="5" r:id="rId1"/>
    <sheet name="สะสมผลผลิต" sheetId="3" r:id="rId2"/>
    <sheet name="หมวดรายจ่าย เงินรายได้รายไตรมาส" sheetId="6" r:id="rId3"/>
    <sheet name="ผลผลิตรายไตรมาส" sheetId="4" r:id="rId4"/>
    <sheet name="หมวดรายจ่ายรายไตรมาส" sheetId="2" r:id="rId5"/>
    <sheet name="Sheet1" sheetId="7" r:id="rId6"/>
  </sheets>
  <calcPr calcId="145621"/>
</workbook>
</file>

<file path=xl/calcChain.xml><?xml version="1.0" encoding="utf-8"?>
<calcChain xmlns="http://schemas.openxmlformats.org/spreadsheetml/2006/main">
  <c r="B6" i="2" l="1"/>
  <c r="B7" i="4"/>
  <c r="I7" i="4"/>
  <c r="B10" i="4"/>
  <c r="J11" i="3"/>
  <c r="J12" i="3"/>
  <c r="J13" i="3"/>
  <c r="H11" i="3"/>
  <c r="H12" i="3"/>
  <c r="H13" i="3"/>
  <c r="F11" i="3"/>
  <c r="F12" i="3"/>
  <c r="F13" i="3"/>
  <c r="D11" i="3"/>
  <c r="D12" i="3"/>
  <c r="D13" i="3"/>
  <c r="B8" i="6"/>
  <c r="E8" i="6"/>
  <c r="B9" i="6"/>
  <c r="E9" i="6"/>
  <c r="B10" i="6"/>
  <c r="K10" i="6"/>
  <c r="B11" i="6"/>
  <c r="E11" i="6"/>
  <c r="B7" i="6"/>
  <c r="I7" i="6"/>
  <c r="B7" i="2"/>
  <c r="B7" i="5"/>
  <c r="B8" i="2"/>
  <c r="B8" i="5"/>
  <c r="B9" i="2"/>
  <c r="G9" i="2"/>
  <c r="B10" i="2"/>
  <c r="G10" i="2"/>
  <c r="J14" i="4"/>
  <c r="H14" i="4"/>
  <c r="F14" i="4"/>
  <c r="D14" i="4"/>
  <c r="B6" i="4"/>
  <c r="E6" i="4"/>
  <c r="B8" i="4"/>
  <c r="G8" i="4"/>
  <c r="B9" i="4"/>
  <c r="B9" i="3"/>
  <c r="I10" i="4"/>
  <c r="B11" i="4"/>
  <c r="G11" i="4"/>
  <c r="B12" i="4"/>
  <c r="G12" i="4"/>
  <c r="B13" i="4"/>
  <c r="G13" i="4"/>
  <c r="C15" i="4"/>
  <c r="G10" i="6"/>
  <c r="D12" i="6"/>
  <c r="F12" i="6"/>
  <c r="H12" i="6"/>
  <c r="J12" i="6"/>
  <c r="J7" i="5"/>
  <c r="J8" i="5"/>
  <c r="J9" i="5"/>
  <c r="J10" i="5"/>
  <c r="J6" i="5"/>
  <c r="H7" i="5"/>
  <c r="H8" i="5"/>
  <c r="H9" i="5"/>
  <c r="H10" i="5"/>
  <c r="H6" i="5"/>
  <c r="F7" i="5"/>
  <c r="F8" i="5"/>
  <c r="F9" i="5"/>
  <c r="F10" i="5"/>
  <c r="F6" i="5"/>
  <c r="D7" i="5"/>
  <c r="D8" i="5"/>
  <c r="D9" i="5"/>
  <c r="D10" i="5"/>
  <c r="D6" i="5"/>
  <c r="D11" i="5"/>
  <c r="B9" i="5"/>
  <c r="E9" i="5"/>
  <c r="J7" i="3"/>
  <c r="J8" i="3"/>
  <c r="J9" i="3"/>
  <c r="J10" i="3"/>
  <c r="J6" i="3"/>
  <c r="H7" i="3"/>
  <c r="H8" i="3"/>
  <c r="H9" i="3"/>
  <c r="H10" i="3"/>
  <c r="H6" i="3"/>
  <c r="F7" i="3"/>
  <c r="F8" i="3"/>
  <c r="F9" i="3"/>
  <c r="F10" i="3"/>
  <c r="F6" i="3"/>
  <c r="F14" i="3"/>
  <c r="D7" i="3"/>
  <c r="D8" i="3"/>
  <c r="D9" i="3"/>
  <c r="E9" i="3"/>
  <c r="D10" i="3"/>
  <c r="D6" i="3"/>
  <c r="B8" i="3"/>
  <c r="C12" i="5"/>
  <c r="C15" i="3"/>
  <c r="J11" i="2"/>
  <c r="K8" i="2"/>
  <c r="H11" i="2"/>
  <c r="F11" i="2"/>
  <c r="D11" i="2"/>
  <c r="C12" i="2"/>
  <c r="G8" i="2"/>
  <c r="E8" i="2"/>
  <c r="I8" i="2"/>
  <c r="I12" i="4"/>
  <c r="I8" i="4"/>
  <c r="D14" i="3"/>
  <c r="G9" i="4"/>
  <c r="K8" i="4"/>
  <c r="E8" i="4"/>
  <c r="G9" i="6"/>
  <c r="E7" i="6"/>
  <c r="K11" i="6"/>
  <c r="I9" i="6"/>
  <c r="G8" i="6"/>
  <c r="I10" i="6"/>
  <c r="G11" i="6"/>
  <c r="I11" i="6"/>
  <c r="K9" i="6"/>
  <c r="B12" i="6"/>
  <c r="D13" i="6"/>
  <c r="I8" i="6"/>
  <c r="G7" i="6"/>
  <c r="K7" i="6"/>
  <c r="E10" i="6"/>
  <c r="K8" i="6"/>
  <c r="B7" i="3"/>
  <c r="E7" i="3"/>
  <c r="K9" i="4"/>
  <c r="E13" i="4"/>
  <c r="E11" i="4"/>
  <c r="K8" i="3"/>
  <c r="K11" i="4"/>
  <c r="B10" i="3"/>
  <c r="K10" i="3"/>
  <c r="G8" i="3"/>
  <c r="H14" i="3"/>
  <c r="I8" i="3"/>
  <c r="J14" i="3"/>
  <c r="E8" i="3"/>
  <c r="I10" i="3"/>
  <c r="K13" i="4"/>
  <c r="G6" i="4"/>
  <c r="I13" i="4"/>
  <c r="G10" i="4"/>
  <c r="K7" i="4"/>
  <c r="E7" i="4"/>
  <c r="E10" i="4"/>
  <c r="K10" i="4"/>
  <c r="I11" i="4"/>
  <c r="I9" i="4"/>
  <c r="I6" i="4"/>
  <c r="E12" i="4"/>
  <c r="G7" i="4"/>
  <c r="K6" i="4"/>
  <c r="E9" i="4"/>
  <c r="B6" i="3"/>
  <c r="E6" i="3"/>
  <c r="K12" i="4"/>
  <c r="E10" i="2"/>
  <c r="G9" i="5"/>
  <c r="K10" i="2"/>
  <c r="E7" i="2"/>
  <c r="F11" i="5"/>
  <c r="H11" i="5"/>
  <c r="K7" i="2"/>
  <c r="K6" i="2"/>
  <c r="I9" i="2"/>
  <c r="B10" i="5"/>
  <c r="I10" i="5"/>
  <c r="B11" i="2"/>
  <c r="C11" i="2"/>
  <c r="K9" i="2"/>
  <c r="G6" i="2"/>
  <c r="B6" i="5"/>
  <c r="I6" i="5"/>
  <c r="I6" i="2"/>
  <c r="G7" i="2"/>
  <c r="E9" i="2"/>
  <c r="I7" i="2"/>
  <c r="H13" i="6"/>
  <c r="C12" i="6"/>
  <c r="C9" i="6"/>
  <c r="C10" i="6"/>
  <c r="I12" i="6"/>
  <c r="C8" i="6"/>
  <c r="G7" i="3"/>
  <c r="I7" i="3"/>
  <c r="G6" i="3"/>
  <c r="G10" i="3"/>
  <c r="E10" i="3"/>
  <c r="K6" i="3"/>
  <c r="E6" i="5"/>
  <c r="G6" i="5"/>
  <c r="K6" i="5"/>
  <c r="E10" i="5"/>
  <c r="K10" i="5"/>
  <c r="G10" i="5"/>
  <c r="I10" i="2"/>
  <c r="C7" i="2"/>
  <c r="I9" i="5"/>
  <c r="K11" i="2"/>
  <c r="J11" i="5"/>
  <c r="B11" i="3"/>
  <c r="K7" i="3"/>
  <c r="I6" i="3"/>
  <c r="B14" i="4"/>
  <c r="C11" i="4"/>
  <c r="B12" i="3"/>
  <c r="B13" i="3"/>
  <c r="I9" i="3"/>
  <c r="G9" i="3"/>
  <c r="K9" i="3"/>
  <c r="I11" i="3"/>
  <c r="G11" i="3"/>
  <c r="E11" i="3"/>
  <c r="K11" i="3"/>
  <c r="C14" i="4"/>
  <c r="K14" i="4"/>
  <c r="C7" i="4"/>
  <c r="C9" i="4"/>
  <c r="E14" i="4"/>
  <c r="C6" i="4"/>
  <c r="G14" i="4"/>
  <c r="F15" i="4"/>
  <c r="C8" i="4"/>
  <c r="C13" i="4"/>
  <c r="C10" i="4"/>
  <c r="C12" i="4"/>
  <c r="I14" i="4"/>
  <c r="J15" i="4"/>
  <c r="H15" i="4"/>
  <c r="D15" i="4"/>
  <c r="B15" i="4"/>
  <c r="K12" i="3"/>
  <c r="I12" i="3"/>
  <c r="G12" i="3"/>
  <c r="E12" i="3"/>
  <c r="K13" i="3"/>
  <c r="I13" i="3"/>
  <c r="G13" i="3"/>
  <c r="E13" i="3"/>
  <c r="B14" i="3"/>
  <c r="C12" i="3"/>
  <c r="C9" i="3"/>
  <c r="J15" i="3"/>
  <c r="K14" i="3"/>
  <c r="C10" i="3"/>
  <c r="C14" i="3"/>
  <c r="I14" i="3"/>
  <c r="E14" i="3"/>
  <c r="C13" i="3"/>
  <c r="F15" i="3"/>
  <c r="G14" i="3"/>
  <c r="C7" i="3"/>
  <c r="H15" i="3"/>
  <c r="C8" i="3"/>
  <c r="C6" i="3"/>
  <c r="D15" i="3"/>
  <c r="C11" i="3"/>
  <c r="C7" i="6"/>
  <c r="C11" i="6"/>
  <c r="J13" i="6"/>
  <c r="G12" i="6"/>
  <c r="F13" i="6"/>
  <c r="B13" i="6"/>
  <c r="E12" i="6"/>
  <c r="K12" i="6"/>
  <c r="C8" i="2"/>
  <c r="G11" i="2"/>
  <c r="H12" i="2"/>
  <c r="E11" i="2"/>
  <c r="C10" i="2"/>
  <c r="F12" i="2"/>
  <c r="J12" i="2"/>
  <c r="D12" i="2"/>
  <c r="K9" i="5"/>
  <c r="K8" i="5"/>
  <c r="E8" i="5"/>
  <c r="G8" i="5"/>
  <c r="I8" i="5"/>
  <c r="G7" i="5"/>
  <c r="K7" i="5"/>
  <c r="B11" i="5"/>
  <c r="I11" i="5"/>
  <c r="I7" i="5"/>
  <c r="E7" i="5"/>
  <c r="C6" i="2"/>
  <c r="C9" i="2"/>
  <c r="I11" i="2"/>
  <c r="E6" i="2"/>
  <c r="B12" i="2"/>
  <c r="D12" i="5"/>
  <c r="K11" i="5"/>
  <c r="J12" i="5"/>
  <c r="C7" i="5"/>
  <c r="E11" i="5"/>
  <c r="C8" i="5"/>
  <c r="C11" i="5"/>
  <c r="C6" i="5"/>
  <c r="C10" i="5"/>
  <c r="H12" i="5"/>
  <c r="G11" i="5"/>
  <c r="C9" i="5"/>
  <c r="F12" i="5"/>
</calcChain>
</file>

<file path=xl/sharedStrings.xml><?xml version="1.0" encoding="utf-8"?>
<sst xmlns="http://schemas.openxmlformats.org/spreadsheetml/2006/main" count="132" uniqueCount="37">
  <si>
    <t xml:space="preserve">แผนการเบิกจ่ายสะสมงบประมาณประจำปี  2559  จำแนกตามหมวดรายจ่าย </t>
  </si>
  <si>
    <t xml:space="preserve">มหาวิทยาลัยเทคโนโลยีราชมงคลศรีวิชัย  </t>
  </si>
  <si>
    <t>หมวดรายจ่าย</t>
  </si>
  <si>
    <t>งปม. ได้รับจัดสรร</t>
  </si>
  <si>
    <t>ไตรมาส  1</t>
  </si>
  <si>
    <t>ไตรมาส  2</t>
  </si>
  <si>
    <t>ไตรมาส  3</t>
  </si>
  <si>
    <t>ไตรมาส  4</t>
  </si>
  <si>
    <t>ล้านบาท</t>
  </si>
  <si>
    <t>ร้อยละ</t>
  </si>
  <si>
    <t>%</t>
  </si>
  <si>
    <t>งบบุคลากร</t>
  </si>
  <si>
    <t>งบดำเนินงาน</t>
  </si>
  <si>
    <t>งบลงทุน</t>
  </si>
  <si>
    <t>งบอุดหนุน</t>
  </si>
  <si>
    <t>งบรายจ่ายอื่น</t>
  </si>
  <si>
    <t>รวม</t>
  </si>
  <si>
    <t xml:space="preserve">แผนการเบิกจ่ายสะสมงบประมาณประจำปี  2559   จำแนกตามผลผลิต </t>
  </si>
  <si>
    <t>ผลผลิต</t>
  </si>
  <si>
    <t>1.  ผู้สำเร็จการศึกษาด้านสังคมศาสตร์</t>
  </si>
  <si>
    <t>2.  ผู้สำเร็จการศึกษาด้านวิทยาศาสตร์และเทคโนโลยี</t>
  </si>
  <si>
    <t>3.  ผลงานการให้บริการวิชาการ</t>
  </si>
  <si>
    <t>4.  ผลงานทำนุบำรุงศิลปวัฒนธรรม</t>
  </si>
  <si>
    <t>5.  ผลงานวิจัยเพื่อถ่ายทอดเทคโนโลยี</t>
  </si>
  <si>
    <t>6.  ผลงานวิจัยเพื่อสร้างองค์ความรู้</t>
  </si>
  <si>
    <t>7.  โครงการเตรียมความพร้อมเข้าสู่ประชาคมอาเซียน</t>
  </si>
  <si>
    <t>8.  โครงการพัฒนาศักยภาพบุคลากรด้านการท่องเที่ยว</t>
  </si>
  <si>
    <t>แผนการเบิกจ่ายเงินรายได้ ประจำปี 2559</t>
  </si>
  <si>
    <t>จำแนกตามหมวดรายจ่าย - รายไตรมาส</t>
  </si>
  <si>
    <t>บาท</t>
  </si>
  <si>
    <t>1.  งบบุคลากร</t>
  </si>
  <si>
    <t>2.  งบดำเนินงาน</t>
  </si>
  <si>
    <t>3.  งบลงทุน</t>
  </si>
  <si>
    <t>4.  งบอุดหนุน</t>
  </si>
  <si>
    <t>5.  งบรายจ่ายอื่น</t>
  </si>
  <si>
    <t>แผนการใช้จ่ายงบประมาณประจำปี  2559   จำแนกตามผลผลิต - รายไตรมาส</t>
  </si>
  <si>
    <t>แผนการใช้จ่ายงบประมาณประจำปี  2559  จำแนกตามหมวดรายจ่าย - รายไตรมาส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</si>
</sst>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8"/>
      <name val="Angsana New"/>
      <family val="1"/>
    </font>
    <font>
      <sz val="8"/>
      <name val="Arial"/>
      <family val="2"/>
    </font>
    <font>
      <sz val="10"/>
      <name val="Arial"/>
      <charset val="222"/>
    </font>
    <font>
      <sz val="16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0" borderId="2" xfId="0" applyFont="1" applyBorder="1"/>
    <xf numFmtId="189" fontId="2" fillId="0" borderId="2" xfId="1" applyNumberFormat="1" applyFont="1" applyBorder="1"/>
    <xf numFmtId="187" fontId="2" fillId="0" borderId="2" xfId="1" applyNumberFormat="1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1" xfId="0" applyFont="1" applyBorder="1" applyAlignment="1">
      <alignment horizontal="center"/>
    </xf>
    <xf numFmtId="189" fontId="3" fillId="0" borderId="1" xfId="0" applyNumberFormat="1" applyFont="1" applyBorder="1"/>
    <xf numFmtId="190" fontId="3" fillId="0" borderId="1" xfId="0" applyNumberFormat="1" applyFont="1" applyBorder="1"/>
    <xf numFmtId="187" fontId="3" fillId="0" borderId="1" xfId="0" applyNumberFormat="1" applyFont="1" applyBorder="1"/>
    <xf numFmtId="187" fontId="2" fillId="0" borderId="5" xfId="1" applyNumberFormat="1" applyFont="1" applyBorder="1"/>
    <xf numFmtId="187" fontId="3" fillId="0" borderId="1" xfId="1" applyNumberFormat="1" applyFont="1" applyBorder="1"/>
    <xf numFmtId="189" fontId="4" fillId="0" borderId="0" xfId="0" applyNumberFormat="1" applyFont="1"/>
    <xf numFmtId="187" fontId="4" fillId="0" borderId="0" xfId="0" applyNumberFormat="1" applyFont="1"/>
    <xf numFmtId="187" fontId="3" fillId="0" borderId="1" xfId="1" applyFont="1" applyBorder="1"/>
    <xf numFmtId="0" fontId="2" fillId="0" borderId="5" xfId="0" applyFont="1" applyBorder="1"/>
    <xf numFmtId="187" fontId="2" fillId="0" borderId="3" xfId="1" applyNumberFormat="1" applyFont="1" applyBorder="1"/>
    <xf numFmtId="187" fontId="2" fillId="0" borderId="4" xfId="1" applyNumberFormat="1" applyFont="1" applyBorder="1"/>
    <xf numFmtId="190" fontId="4" fillId="0" borderId="0" xfId="0" applyNumberFormat="1" applyFont="1"/>
    <xf numFmtId="0" fontId="9" fillId="0" borderId="0" xfId="0" applyFont="1"/>
    <xf numFmtId="190" fontId="2" fillId="0" borderId="2" xfId="1" applyNumberFormat="1" applyFont="1" applyBorder="1"/>
    <xf numFmtId="187" fontId="2" fillId="0" borderId="2" xfId="1" applyFont="1" applyBorder="1"/>
    <xf numFmtId="190" fontId="2" fillId="0" borderId="3" xfId="1" applyNumberFormat="1" applyFont="1" applyBorder="1"/>
    <xf numFmtId="190" fontId="3" fillId="0" borderId="1" xfId="1" applyNumberFormat="1" applyFont="1" applyBorder="1"/>
    <xf numFmtId="0" fontId="3" fillId="0" borderId="6" xfId="0" applyFont="1" applyBorder="1" applyAlignment="1">
      <alignment horizontal="center"/>
    </xf>
    <xf numFmtId="187" fontId="3" fillId="0" borderId="6" xfId="0" applyNumberFormat="1" applyFont="1" applyBorder="1"/>
    <xf numFmtId="187" fontId="3" fillId="0" borderId="6" xfId="1" applyFont="1" applyBorder="1"/>
    <xf numFmtId="187" fontId="3" fillId="0" borderId="6" xfId="1" applyNumberFormat="1" applyFont="1" applyBorder="1"/>
    <xf numFmtId="188" fontId="2" fillId="0" borderId="2" xfId="1" applyNumberFormat="1" applyFont="1" applyBorder="1"/>
    <xf numFmtId="188" fontId="2" fillId="0" borderId="5" xfId="1" applyNumberFormat="1" applyFont="1" applyBorder="1"/>
    <xf numFmtId="188" fontId="3" fillId="0" borderId="1" xfId="0" applyNumberFormat="1" applyFont="1" applyBorder="1"/>
    <xf numFmtId="188" fontId="2" fillId="0" borderId="3" xfId="1" applyNumberFormat="1" applyFont="1" applyBorder="1"/>
    <xf numFmtId="188" fontId="2" fillId="0" borderId="4" xfId="1" applyNumberFormat="1" applyFont="1" applyBorder="1"/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tabSelected="1" view="pageBreakPreview" zoomScale="90" zoomScaleNormal="100" zoomScaleSheetLayoutView="90" workbookViewId="0">
      <selection activeCell="J19" sqref="J19"/>
    </sheetView>
  </sheetViews>
  <sheetFormatPr defaultRowHeight="23.25" x14ac:dyDescent="0.5"/>
  <cols>
    <col min="1" max="1" width="29.7109375" style="1" customWidth="1"/>
    <col min="2" max="2" width="15.7109375" style="1" customWidth="1"/>
    <col min="3" max="3" width="8.7109375" style="1" customWidth="1"/>
    <col min="4" max="4" width="15.7109375" style="1" customWidth="1"/>
    <col min="5" max="5" width="8.7109375" style="1" customWidth="1"/>
    <col min="6" max="6" width="15.7109375" style="1" customWidth="1"/>
    <col min="7" max="7" width="8.7109375" style="1" customWidth="1"/>
    <col min="8" max="8" width="15.7109375" style="1" customWidth="1"/>
    <col min="9" max="9" width="8.7109375" style="1" customWidth="1"/>
    <col min="10" max="10" width="15.7109375" style="1" customWidth="1"/>
    <col min="11" max="11" width="8.7109375" style="1" customWidth="1"/>
    <col min="12" max="16384" width="9.140625" style="1"/>
  </cols>
  <sheetData>
    <row r="1" spans="1:11" ht="26.25" x14ac:dyDescent="0.55000000000000004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6.25" x14ac:dyDescent="0.55000000000000004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7.75" customHeight="1" x14ac:dyDescent="0.5"/>
    <row r="4" spans="1:11" s="2" customFormat="1" x14ac:dyDescent="0.2">
      <c r="A4" s="39" t="s">
        <v>2</v>
      </c>
      <c r="B4" s="40" t="s">
        <v>3</v>
      </c>
      <c r="C4" s="41"/>
      <c r="D4" s="39" t="s">
        <v>4</v>
      </c>
      <c r="E4" s="39"/>
      <c r="F4" s="39" t="s">
        <v>5</v>
      </c>
      <c r="G4" s="39"/>
      <c r="H4" s="39" t="s">
        <v>6</v>
      </c>
      <c r="I4" s="39"/>
      <c r="J4" s="39" t="s">
        <v>7</v>
      </c>
      <c r="K4" s="39"/>
    </row>
    <row r="5" spans="1:11" s="2" customFormat="1" x14ac:dyDescent="0.2">
      <c r="A5" s="39"/>
      <c r="B5" s="37" t="s">
        <v>8</v>
      </c>
      <c r="C5" s="37" t="s">
        <v>9</v>
      </c>
      <c r="D5" s="37" t="s">
        <v>8</v>
      </c>
      <c r="E5" s="37" t="s">
        <v>10</v>
      </c>
      <c r="F5" s="37" t="s">
        <v>8</v>
      </c>
      <c r="G5" s="37" t="s">
        <v>10</v>
      </c>
      <c r="H5" s="37" t="s">
        <v>8</v>
      </c>
      <c r="I5" s="37" t="s">
        <v>10</v>
      </c>
      <c r="J5" s="37" t="s">
        <v>8</v>
      </c>
      <c r="K5" s="37" t="s">
        <v>10</v>
      </c>
    </row>
    <row r="6" spans="1:11" s="3" customFormat="1" x14ac:dyDescent="0.5">
      <c r="A6" s="5" t="s">
        <v>11</v>
      </c>
      <c r="B6" s="6">
        <f>SUM(หมวดรายจ่ายรายไตรมาส!B6)</f>
        <v>220.79429999999999</v>
      </c>
      <c r="C6" s="7">
        <f t="shared" ref="C6:C11" si="0">(B6*100)/$B$11</f>
        <v>17.468982854082995</v>
      </c>
      <c r="D6" s="6">
        <f>SUM(หมวดรายจ่ายรายไตรมาส!D6)</f>
        <v>55.199399999999997</v>
      </c>
      <c r="E6" s="7">
        <f>(D6*100)/$B6</f>
        <v>25.000373650950227</v>
      </c>
      <c r="F6" s="6">
        <f>SUM(หมวดรายจ่ายรายไตรมาส!D6,หมวดรายจ่ายรายไตรมาส!F6)</f>
        <v>110.3985</v>
      </c>
      <c r="G6" s="7">
        <f>(F6*100)/$B6</f>
        <v>50.000611428827646</v>
      </c>
      <c r="H6" s="6">
        <f>SUM(หมวดรายจ่ายรายไตรมาส!D6,หมวดรายจ่ายรายไตรมาส!F6,หมวดรายจ่ายรายไตรมาส!H6)</f>
        <v>165.5967</v>
      </c>
      <c r="I6" s="7">
        <f>(H6*100)/$B6</f>
        <v>75.000441587486634</v>
      </c>
      <c r="J6" s="6">
        <f>SUM(หมวดรายจ่ายรายไตรมาส!D6,หมวดรายจ่ายรายไตรมาส!F6,หมวดรายจ่ายรายไตรมาส!H6,หมวดรายจ่ายรายไตรมาส!J6)</f>
        <v>220.79429999999999</v>
      </c>
      <c r="K6" s="7">
        <f>(J6*100)/$B6</f>
        <v>100</v>
      </c>
    </row>
    <row r="7" spans="1:11" s="3" customFormat="1" x14ac:dyDescent="0.5">
      <c r="A7" s="8" t="s">
        <v>12</v>
      </c>
      <c r="B7" s="6">
        <f>SUM(หมวดรายจ่ายรายไตรมาส!B7)</f>
        <v>150.82840000000002</v>
      </c>
      <c r="C7" s="7">
        <f t="shared" si="0"/>
        <v>11.933363920666304</v>
      </c>
      <c r="D7" s="6">
        <f>SUM(หมวดรายจ่ายรายไตรมาส!D7)</f>
        <v>37.708100000000002</v>
      </c>
      <c r="E7" s="7">
        <f>(D7*100)/$B7</f>
        <v>25.000663005110443</v>
      </c>
      <c r="F7" s="6">
        <f>SUM(หมวดรายจ่ายรายไตรมาส!D7,หมวดรายจ่ายรายไตรมาส!F7)</f>
        <v>79.403999999999996</v>
      </c>
      <c r="G7" s="7">
        <f>(F7*100)/$B7</f>
        <v>52.645257789647033</v>
      </c>
      <c r="H7" s="6">
        <f>SUM(หมวดรายจ่ายรายไตรมาส!D7,หมวดรายจ่ายรายไตรมาส!F7,หมวดรายจ่ายรายไตรมาส!H7)</f>
        <v>113.12260000000001</v>
      </c>
      <c r="I7" s="7">
        <f>(H7*100)/$B7</f>
        <v>75.000861906643564</v>
      </c>
      <c r="J7" s="6">
        <f>SUM(หมวดรายจ่ายรายไตรมาส!D7,หมวดรายจ่ายรายไตรมาส!F7,หมวดรายจ่ายรายไตรมาส!H7,หมวดรายจ่ายรายไตรมาส!J7)</f>
        <v>150.82840000000002</v>
      </c>
      <c r="K7" s="7">
        <f>(J7*100)/$B7</f>
        <v>100</v>
      </c>
    </row>
    <row r="8" spans="1:11" s="3" customFormat="1" x14ac:dyDescent="0.5">
      <c r="A8" s="8" t="s">
        <v>13</v>
      </c>
      <c r="B8" s="6">
        <f>SUM(หมวดรายจ่ายรายไตรมาส!B8)</f>
        <v>380.16370000000001</v>
      </c>
      <c r="C8" s="7">
        <f t="shared" si="0"/>
        <v>30.078100553523132</v>
      </c>
      <c r="D8" s="6">
        <f>SUM(หมวดรายจ่ายรายไตรมาส!D8)</f>
        <v>87.331900000000005</v>
      </c>
      <c r="E8" s="7">
        <f>(D8*100)/$B8</f>
        <v>22.972182772842331</v>
      </c>
      <c r="F8" s="6">
        <f>SUM(หมวดรายจ่ายรายไตรมาส!D8,หมวดรายจ่ายรายไตรมาส!F8)</f>
        <v>170.9588</v>
      </c>
      <c r="G8" s="7">
        <f>(F8*100)/$B8</f>
        <v>44.969785384559337</v>
      </c>
      <c r="H8" s="6">
        <f>SUM(หมวดรายจ่ายรายไตรมาส!D8,หมวดรายจ่ายรายไตรมาส!F8,หมวดรายจ่ายรายไตรมาส!H8)</f>
        <v>244.94650000000001</v>
      </c>
      <c r="I8" s="7">
        <f>(H8*100)/$B8</f>
        <v>64.431848700967507</v>
      </c>
      <c r="J8" s="6">
        <f>SUM(หมวดรายจ่ายรายไตรมาส!D8,หมวดรายจ่ายรายไตรมาส!F8,หมวดรายจ่ายรายไตรมาส!H8,หมวดรายจ่ายรายไตรมาส!J8)</f>
        <v>380.16370000000001</v>
      </c>
      <c r="K8" s="7">
        <f>(J8*100)/$B8</f>
        <v>100</v>
      </c>
    </row>
    <row r="9" spans="1:11" s="3" customFormat="1" x14ac:dyDescent="0.5">
      <c r="A9" s="8" t="s">
        <v>14</v>
      </c>
      <c r="B9" s="6">
        <f>SUM(หมวดรายจ่ายรายไตรมาส!B9)</f>
        <v>381.26859999999999</v>
      </c>
      <c r="C9" s="7">
        <f t="shared" si="0"/>
        <v>30.165518929611082</v>
      </c>
      <c r="D9" s="6">
        <f>SUM(หมวดรายจ่ายรายไตรมาส!D9)</f>
        <v>141.696</v>
      </c>
      <c r="E9" s="7">
        <f>(D9*100)/$B9</f>
        <v>37.164350801508441</v>
      </c>
      <c r="F9" s="6">
        <f>SUM(หมวดรายจ่ายรายไตรมาส!D9,หมวดรายจ่ายรายไตรมาส!F9)</f>
        <v>225.67699999999999</v>
      </c>
      <c r="G9" s="7">
        <f>(F9*100)/$B9</f>
        <v>59.191079464713333</v>
      </c>
      <c r="H9" s="6">
        <f>SUM(หมวดรายจ่ายรายไตรมาส!D9,หมวดรายจ่ายรายไตรมาส!F9,หมวดรายจ่ายรายไตรมาส!H9)</f>
        <v>304.32889999999998</v>
      </c>
      <c r="I9" s="7">
        <f>(H9*100)/$B9</f>
        <v>79.820079597428162</v>
      </c>
      <c r="J9" s="6">
        <f>SUM(หมวดรายจ่ายรายไตรมาส!D9,หมวดรายจ่ายรายไตรมาส!F9,หมวดรายจ่ายรายไตรมาส!H9,หมวดรายจ่ายรายไตรมาส!J9)</f>
        <v>381.26859999999999</v>
      </c>
      <c r="K9" s="7">
        <f>(J9*100)/$B9</f>
        <v>100</v>
      </c>
    </row>
    <row r="10" spans="1:11" s="3" customFormat="1" x14ac:dyDescent="0.5">
      <c r="A10" s="8" t="s">
        <v>15</v>
      </c>
      <c r="B10" s="6">
        <f>SUM(หมวดรายจ่ายรายไตรมาส!B10)</f>
        <v>130.86689999999999</v>
      </c>
      <c r="C10" s="7">
        <f t="shared" si="0"/>
        <v>10.354033742116503</v>
      </c>
      <c r="D10" s="6">
        <f>SUM(หมวดรายจ่ายรายไตรมาส!D10)</f>
        <v>59.143099999999997</v>
      </c>
      <c r="E10" s="7">
        <f>(D10*100)/$B10</f>
        <v>45.193322375635091</v>
      </c>
      <c r="F10" s="6">
        <f>SUM(หมวดรายจ่ายรายไตรมาส!D10,หมวดรายจ่ายรายไตรมาส!F10)</f>
        <v>77.620399999999989</v>
      </c>
      <c r="G10" s="7">
        <f>(F10*100)/$B10</f>
        <v>59.312477028186656</v>
      </c>
      <c r="H10" s="6">
        <f>SUM(หมวดรายจ่ายรายไตรมาส!D10,หมวดรายจ่ายรายไตรมาส!F10,หมวดรายจ่ายรายไตรมาส!H10)</f>
        <v>102.01879999999998</v>
      </c>
      <c r="I10" s="7">
        <f>(H10*100)/$B10</f>
        <v>77.956152396060432</v>
      </c>
      <c r="J10" s="6">
        <f>SUM(หมวดรายจ่ายรายไตรมาส!D10,หมวดรายจ่ายรายไตรมาส!F10,หมวดรายจ่ายรายไตรมาส!H10,หมวดรายจ่ายรายไตรมาส!J10)</f>
        <v>130.86689999999999</v>
      </c>
      <c r="K10" s="7">
        <f>(J10*100)/$B10</f>
        <v>100</v>
      </c>
    </row>
    <row r="11" spans="1:11" s="4" customFormat="1" x14ac:dyDescent="0.5">
      <c r="A11" s="10" t="s">
        <v>16</v>
      </c>
      <c r="B11" s="11">
        <f>SUM(B6:B10)</f>
        <v>1263.9218999999998</v>
      </c>
      <c r="C11" s="15">
        <f t="shared" si="0"/>
        <v>100</v>
      </c>
      <c r="D11" s="11">
        <f>SUM(D6:D10)</f>
        <v>381.07849999999996</v>
      </c>
      <c r="E11" s="15">
        <f>(D11*100)/$B$11</f>
        <v>30.15047844332787</v>
      </c>
      <c r="F11" s="11">
        <f>SUM(F6:F10)</f>
        <v>664.05870000000004</v>
      </c>
      <c r="G11" s="15">
        <f>(F11*100)/$B$11</f>
        <v>52.539535868474168</v>
      </c>
      <c r="H11" s="11">
        <f>SUM(H6:H10)</f>
        <v>930.01349999999991</v>
      </c>
      <c r="I11" s="15">
        <f>(H11*100)/$B$11</f>
        <v>73.5815638608683</v>
      </c>
      <c r="J11" s="11">
        <f>SUM(J6:J10)</f>
        <v>1263.9218999999998</v>
      </c>
      <c r="K11" s="15">
        <f>(J11*100)/$B$11</f>
        <v>100</v>
      </c>
    </row>
    <row r="12" spans="1:11" s="4" customFormat="1" x14ac:dyDescent="0.5">
      <c r="A12" s="10" t="s">
        <v>9</v>
      </c>
      <c r="B12" s="13">
        <v>0</v>
      </c>
      <c r="C12" s="12">
        <f>SUM(E12,G12,I12,K12)</f>
        <v>0</v>
      </c>
      <c r="D12" s="13">
        <f>(D11*100)/$B$11</f>
        <v>30.15047844332787</v>
      </c>
      <c r="E12" s="18">
        <v>0</v>
      </c>
      <c r="F12" s="18">
        <f>(F11*100)/$B$11</f>
        <v>52.539535868474168</v>
      </c>
      <c r="G12" s="18">
        <v>0</v>
      </c>
      <c r="H12" s="18">
        <f>(H11*100)/$B$11</f>
        <v>73.5815638608683</v>
      </c>
      <c r="I12" s="18">
        <v>0</v>
      </c>
      <c r="J12" s="18">
        <f>(J11*100)/$B$11</f>
        <v>100</v>
      </c>
      <c r="K12" s="18">
        <v>0</v>
      </c>
    </row>
    <row r="13" spans="1:11" s="3" customFormat="1" ht="21" x14ac:dyDescent="0.45"/>
    <row r="14" spans="1:11" s="3" customFormat="1" ht="21" x14ac:dyDescent="0.45"/>
    <row r="15" spans="1:11" s="3" customFormat="1" ht="21" x14ac:dyDescent="0.45"/>
    <row r="16" spans="1:11" s="3" customFormat="1" ht="21" x14ac:dyDescent="0.45"/>
    <row r="17" s="3" customFormat="1" ht="21" x14ac:dyDescent="0.45"/>
    <row r="18" s="3" customFormat="1" ht="21" x14ac:dyDescent="0.45"/>
    <row r="19" s="3" customFormat="1" ht="21" x14ac:dyDescent="0.45"/>
    <row r="20" s="3" customFormat="1" ht="21" x14ac:dyDescent="0.45"/>
    <row r="21" s="3" customFormat="1" ht="21" x14ac:dyDescent="0.45"/>
    <row r="22" s="3" customFormat="1" ht="21" x14ac:dyDescent="0.45"/>
  </sheetData>
  <mergeCells count="8">
    <mergeCell ref="A1:K1"/>
    <mergeCell ref="A2:K2"/>
    <mergeCell ref="A4:A5"/>
    <mergeCell ref="B4:C4"/>
    <mergeCell ref="D4:E4"/>
    <mergeCell ref="F4:G4"/>
    <mergeCell ref="H4:I4"/>
    <mergeCell ref="J4:K4"/>
  </mergeCells>
  <phoneticPr fontId="7" type="noConversion"/>
  <printOptions horizontalCentered="1"/>
  <pageMargins left="0.70866141732283472" right="0.70866141732283472" top="0.98425196850393704" bottom="0.98425196850393704" header="0.51181102362204722" footer="0.51181102362204722"/>
  <pageSetup paperSize="9" scale="88" orientation="landscape" r:id="rId1"/>
  <headerFooter alignWithMargins="0">
    <oddFooter>&amp;R&amp;"Angsana New,ธรรมดา"AOM:&amp;Z&amp;F&amp;A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"/>
  <sheetViews>
    <sheetView view="pageBreakPreview" zoomScale="90" zoomScaleNormal="100" zoomScaleSheetLayoutView="90" workbookViewId="0">
      <pane xSplit="1" ySplit="2" topLeftCell="B3" activePane="bottomRight" state="frozen"/>
      <selection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RowHeight="23.25" x14ac:dyDescent="0.5"/>
  <cols>
    <col min="1" max="1" width="44.7109375" style="1" customWidth="1"/>
    <col min="2" max="2" width="13.28515625" style="1" customWidth="1"/>
    <col min="3" max="3" width="7.85546875" style="1" customWidth="1"/>
    <col min="4" max="4" width="13.28515625" style="1" customWidth="1"/>
    <col min="5" max="5" width="7.85546875" style="1" customWidth="1"/>
    <col min="6" max="6" width="13.28515625" style="1" customWidth="1"/>
    <col min="7" max="7" width="7.85546875" style="1" customWidth="1"/>
    <col min="8" max="8" width="13.28515625" style="1" customWidth="1"/>
    <col min="9" max="9" width="7.85546875" style="1" customWidth="1"/>
    <col min="10" max="10" width="13.28515625" style="1" customWidth="1"/>
    <col min="11" max="11" width="7.85546875" style="1" customWidth="1"/>
    <col min="12" max="16384" width="9.140625" style="1"/>
  </cols>
  <sheetData>
    <row r="1" spans="1:11" ht="26.25" x14ac:dyDescent="0.55000000000000004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6.25" x14ac:dyDescent="0.55000000000000004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7.75" customHeight="1" x14ac:dyDescent="0.5"/>
    <row r="4" spans="1:11" s="2" customFormat="1" x14ac:dyDescent="0.2">
      <c r="A4" s="39" t="s">
        <v>18</v>
      </c>
      <c r="B4" s="40" t="s">
        <v>3</v>
      </c>
      <c r="C4" s="41"/>
      <c r="D4" s="39" t="s">
        <v>4</v>
      </c>
      <c r="E4" s="39"/>
      <c r="F4" s="39" t="s">
        <v>5</v>
      </c>
      <c r="G4" s="39"/>
      <c r="H4" s="39" t="s">
        <v>6</v>
      </c>
      <c r="I4" s="39"/>
      <c r="J4" s="39" t="s">
        <v>7</v>
      </c>
      <c r="K4" s="39"/>
    </row>
    <row r="5" spans="1:11" s="2" customFormat="1" x14ac:dyDescent="0.2">
      <c r="A5" s="39"/>
      <c r="B5" s="37" t="s">
        <v>8</v>
      </c>
      <c r="C5" s="37" t="s">
        <v>9</v>
      </c>
      <c r="D5" s="37" t="s">
        <v>8</v>
      </c>
      <c r="E5" s="37" t="s">
        <v>10</v>
      </c>
      <c r="F5" s="37" t="s">
        <v>8</v>
      </c>
      <c r="G5" s="37" t="s">
        <v>10</v>
      </c>
      <c r="H5" s="37" t="s">
        <v>8</v>
      </c>
      <c r="I5" s="37" t="s">
        <v>10</v>
      </c>
      <c r="J5" s="37" t="s">
        <v>8</v>
      </c>
      <c r="K5" s="37" t="s">
        <v>10</v>
      </c>
    </row>
    <row r="6" spans="1:11" s="3" customFormat="1" x14ac:dyDescent="0.5">
      <c r="A6" s="5" t="s">
        <v>19</v>
      </c>
      <c r="B6" s="32">
        <f>SUM(ผลผลิตรายไตรมาส!B6)</f>
        <v>283.37479999999999</v>
      </c>
      <c r="C6" s="7">
        <f t="shared" ref="C6:C14" si="0">(B6*100)/$B$14</f>
        <v>22.420277708614751</v>
      </c>
      <c r="D6" s="32">
        <f>SUM(ผลผลิตรายไตรมาส!D6)</f>
        <v>63.577199999999998</v>
      </c>
      <c r="E6" s="7">
        <f t="shared" ref="E6:E12" si="1">(D6*100)/$B6</f>
        <v>22.435728229892</v>
      </c>
      <c r="F6" s="32">
        <f>SUM(ผลผลิตรายไตรมาส!D6,ผลผลิตรายไตรมาส!F6)</f>
        <v>112.13339999999999</v>
      </c>
      <c r="G6" s="7">
        <f t="shared" ref="G6:G12" si="2">(F6*100)/$B6</f>
        <v>39.570702828903627</v>
      </c>
      <c r="H6" s="32">
        <f>SUM(ผลผลิตรายไตรมาส!D6,ผลผลิตรายไตรมาส!F6,ผลผลิตรายไตรมาส!H6)</f>
        <v>176.65299999999999</v>
      </c>
      <c r="I6" s="7">
        <f t="shared" ref="I6:I12" si="3">(H6*100)/$B6</f>
        <v>62.338994151914704</v>
      </c>
      <c r="J6" s="32">
        <f>SUM(ผลผลิตรายไตรมาส!D6,ผลผลิตรายไตรมาส!F6,ผลผลิตรายไตรมาส!H6,ผลผลิตรายไตรมาส!J6)</f>
        <v>283.37479999999999</v>
      </c>
      <c r="K6" s="7">
        <f t="shared" ref="K6:K12" si="4">(J6*100)/$B6</f>
        <v>100</v>
      </c>
    </row>
    <row r="7" spans="1:11" s="3" customFormat="1" x14ac:dyDescent="0.5">
      <c r="A7" s="8" t="s">
        <v>20</v>
      </c>
      <c r="B7" s="32">
        <f>SUM(ผลผลิตรายไตรมาส!B7)</f>
        <v>915.94389999999999</v>
      </c>
      <c r="C7" s="7">
        <f t="shared" si="0"/>
        <v>72.468393814522884</v>
      </c>
      <c r="D7" s="32">
        <f>SUM(ผลผลิตรายไตรมาส!D7)</f>
        <v>269.62720000000002</v>
      </c>
      <c r="E7" s="7">
        <f t="shared" si="1"/>
        <v>29.437086703672573</v>
      </c>
      <c r="F7" s="32">
        <f>SUM(ผลผลิตรายไตรมาส!D7,ผลผลิตรายไตรมาส!F7)</f>
        <v>496.80110000000002</v>
      </c>
      <c r="G7" s="7">
        <f t="shared" si="2"/>
        <v>54.239249805583071</v>
      </c>
      <c r="H7" s="32">
        <f>SUM(ผลผลิตรายไตรมาส!D7,ผลผลิตรายไตรมาส!F7,ผลผลิตรายไตรมาส!H7)</f>
        <v>691.75530000000003</v>
      </c>
      <c r="I7" s="7">
        <f t="shared" si="3"/>
        <v>75.523762972819625</v>
      </c>
      <c r="J7" s="32">
        <f>SUM(ผลผลิตรายไตรมาส!D7,ผลผลิตรายไตรมาส!F7,ผลผลิตรายไตรมาส!H7,ผลผลิตรายไตรมาส!J7)</f>
        <v>915.94389999999999</v>
      </c>
      <c r="K7" s="7">
        <f t="shared" si="4"/>
        <v>100</v>
      </c>
    </row>
    <row r="8" spans="1:11" s="3" customFormat="1" x14ac:dyDescent="0.5">
      <c r="A8" s="8" t="s">
        <v>21</v>
      </c>
      <c r="B8" s="32">
        <f>SUM(ผลผลิตรายไตรมาส!B8)</f>
        <v>4.4499999999999993</v>
      </c>
      <c r="C8" s="7">
        <f t="shared" si="0"/>
        <v>0.35207871625612308</v>
      </c>
      <c r="D8" s="32">
        <f>SUM(ผลผลิตรายไตรมาส!D8)</f>
        <v>1.8669</v>
      </c>
      <c r="E8" s="7">
        <f t="shared" si="1"/>
        <v>41.952808988764048</v>
      </c>
      <c r="F8" s="32">
        <f>SUM(ผลผลิตรายไตรมาส!D8,ผลผลิตรายไตรมาส!F8)</f>
        <v>3.028</v>
      </c>
      <c r="G8" s="7">
        <f t="shared" si="2"/>
        <v>68.044943820224731</v>
      </c>
      <c r="H8" s="32">
        <f>SUM(ผลผลิตรายไตรมาส!D8,ผลผลิตรายไตรมาส!F8,ผลผลิตรายไตรมาส!H8)</f>
        <v>4.0999999999999996</v>
      </c>
      <c r="I8" s="7">
        <f t="shared" si="3"/>
        <v>92.134831460674164</v>
      </c>
      <c r="J8" s="32">
        <f>SUM(ผลผลิตรายไตรมาส!D8,ผลผลิตรายไตรมาส!F8,ผลผลิตรายไตรมาส!H8,ผลผลิตรายไตรมาส!J8)</f>
        <v>4.4499999999999993</v>
      </c>
      <c r="K8" s="7">
        <f t="shared" si="4"/>
        <v>100</v>
      </c>
    </row>
    <row r="9" spans="1:11" s="3" customFormat="1" x14ac:dyDescent="0.5">
      <c r="A9" s="8" t="s">
        <v>22</v>
      </c>
      <c r="B9" s="32">
        <f>SUM(ผลผลิตรายไตรมาส!B9)</f>
        <v>7.9059999999999988</v>
      </c>
      <c r="C9" s="7">
        <f t="shared" si="0"/>
        <v>0.62551333274627174</v>
      </c>
      <c r="D9" s="32">
        <f>SUM(ผลผลิตรายไตรมาส!D9)</f>
        <v>1.7090000000000001</v>
      </c>
      <c r="E9" s="7">
        <f t="shared" si="1"/>
        <v>21.616493802175565</v>
      </c>
      <c r="F9" s="32">
        <f>SUM(ผลผลิตรายไตรมาส!D9,ผลผลิตรายไตรมาส!F9)</f>
        <v>4.7189999999999994</v>
      </c>
      <c r="G9" s="7">
        <f t="shared" si="2"/>
        <v>59.688843916013155</v>
      </c>
      <c r="H9" s="32">
        <f>SUM(ผลผลิตรายไตรมาส!D9,ผลผลิตรายไตรมาส!F9,ผลผลิตรายไตรมาส!H9)</f>
        <v>6.3619999999999992</v>
      </c>
      <c r="I9" s="7">
        <f t="shared" si="3"/>
        <v>80.470528712370353</v>
      </c>
      <c r="J9" s="32">
        <f>SUM(ผลผลิตรายไตรมาส!D9,ผลผลิตรายไตรมาส!F9,ผลผลิตรายไตรมาส!H9,ผลผลิตรายไตรมาส!J9)</f>
        <v>7.9059999999999988</v>
      </c>
      <c r="K9" s="7">
        <f t="shared" si="4"/>
        <v>100</v>
      </c>
    </row>
    <row r="10" spans="1:11" s="3" customFormat="1" x14ac:dyDescent="0.5">
      <c r="A10" s="8" t="s">
        <v>23</v>
      </c>
      <c r="B10" s="32">
        <f>SUM(ผลผลิตรายไตรมาส!B10)</f>
        <v>26.3355</v>
      </c>
      <c r="C10" s="7">
        <f t="shared" si="0"/>
        <v>2.0836334903287939</v>
      </c>
      <c r="D10" s="32">
        <f>SUM(ผลผลิตรายไตรมาส!D10)</f>
        <v>26.3355</v>
      </c>
      <c r="E10" s="7">
        <f t="shared" si="1"/>
        <v>100.00000000000001</v>
      </c>
      <c r="F10" s="32">
        <f>SUM(ผลผลิตรายไตรมาส!D10,ผลผลิตรายไตรมาส!F10)</f>
        <v>26.3355</v>
      </c>
      <c r="G10" s="7">
        <f t="shared" si="2"/>
        <v>100.00000000000001</v>
      </c>
      <c r="H10" s="32">
        <f>SUM(ผลผลิตรายไตรมาส!D10,ผลผลิตรายไตรมาส!F10,ผลผลิตรายไตรมาส!H10)</f>
        <v>26.3355</v>
      </c>
      <c r="I10" s="7">
        <f t="shared" si="3"/>
        <v>100.00000000000001</v>
      </c>
      <c r="J10" s="32">
        <f>SUM(ผลผลิตรายไตรมาส!D10,ผลผลิตรายไตรมาส!F10,ผลผลิตรายไตรมาส!H10,ผลผลิตรายไตรมาส!J10)</f>
        <v>26.3355</v>
      </c>
      <c r="K10" s="7">
        <f t="shared" si="4"/>
        <v>100.00000000000001</v>
      </c>
    </row>
    <row r="11" spans="1:11" s="3" customFormat="1" x14ac:dyDescent="0.5">
      <c r="A11" s="8" t="s">
        <v>24</v>
      </c>
      <c r="B11" s="32">
        <f>SUM(ผลผลิตรายไตรมาส!B11)</f>
        <v>16.153700000000001</v>
      </c>
      <c r="C11" s="7">
        <f t="shared" si="0"/>
        <v>1.2780615637722554</v>
      </c>
      <c r="D11" s="32">
        <f>SUM(ผลผลิตรายไตรมาส!D11)</f>
        <v>16.153700000000001</v>
      </c>
      <c r="E11" s="7">
        <f t="shared" si="1"/>
        <v>100</v>
      </c>
      <c r="F11" s="32">
        <f>SUM(ผลผลิตรายไตรมาส!D11,ผลผลิตรายไตรมาส!F11)</f>
        <v>16.153700000000001</v>
      </c>
      <c r="G11" s="7">
        <f t="shared" si="2"/>
        <v>100</v>
      </c>
      <c r="H11" s="32">
        <f>SUM(ผลผลิตรายไตรมาส!D11,ผลผลิตรายไตรมาส!F11,ผลผลิตรายไตรมาส!H11)</f>
        <v>16.153700000000001</v>
      </c>
      <c r="I11" s="7">
        <f t="shared" si="3"/>
        <v>100</v>
      </c>
      <c r="J11" s="32">
        <f>SUM(ผลผลิตรายไตรมาส!D11,ผลผลิตรายไตรมาส!F11,ผลผลิตรายไตรมาส!H11,ผลผลิตรายไตรมาส!J11)</f>
        <v>16.153700000000001</v>
      </c>
      <c r="K11" s="7">
        <f t="shared" si="4"/>
        <v>100</v>
      </c>
    </row>
    <row r="12" spans="1:11" s="3" customFormat="1" x14ac:dyDescent="0.5">
      <c r="A12" s="8" t="s">
        <v>25</v>
      </c>
      <c r="B12" s="32">
        <f>SUM(ผลผลิตรายไตรมาส!B12)</f>
        <v>6.4079999999999995</v>
      </c>
      <c r="C12" s="7">
        <f t="shared" si="0"/>
        <v>0.50699335140881729</v>
      </c>
      <c r="D12" s="32">
        <f>SUM(ผลผลิตรายไตรมาส!D12)</f>
        <v>0.96399999999999997</v>
      </c>
      <c r="E12" s="7">
        <f t="shared" si="1"/>
        <v>15.043695380774032</v>
      </c>
      <c r="F12" s="32">
        <f>SUM(ผลผลิตรายไตรมาส!D12,ผลผลิตรายไตรมาส!F12)</f>
        <v>2.718</v>
      </c>
      <c r="G12" s="7">
        <f t="shared" si="2"/>
        <v>42.415730337078656</v>
      </c>
      <c r="H12" s="32">
        <f>SUM(ผลผลิตรายไตรมาส!D12,ผลผลิตรายไตรมาส!F12,ผลผลิตรายไตรมาส!H12)</f>
        <v>5.399</v>
      </c>
      <c r="I12" s="7">
        <f t="shared" si="3"/>
        <v>84.254057428214736</v>
      </c>
      <c r="J12" s="32">
        <f>SUM(ผลผลิตรายไตรมาส!D12,ผลผลิตรายไตรมาส!F12,ผลผลิตรายไตรมาส!H12,ผลผลิตรายไตรมาส!J12)</f>
        <v>6.4079999999999995</v>
      </c>
      <c r="K12" s="7">
        <f t="shared" si="4"/>
        <v>100</v>
      </c>
    </row>
    <row r="13" spans="1:11" s="3" customFormat="1" x14ac:dyDescent="0.5">
      <c r="A13" s="19" t="s">
        <v>26</v>
      </c>
      <c r="B13" s="33">
        <f>SUM(ผลผลิตรายไตรมาส!B13)</f>
        <v>3.35</v>
      </c>
      <c r="C13" s="14">
        <f t="shared" si="0"/>
        <v>0.26504802235011521</v>
      </c>
      <c r="D13" s="32">
        <f>SUM(ผลผลิตรายไตรมาส!D13)</f>
        <v>0.84499999999999997</v>
      </c>
      <c r="E13" s="14">
        <f>(D13*100)/$B13</f>
        <v>25.223880597014926</v>
      </c>
      <c r="F13" s="32">
        <f>SUM(ผลผลิตรายไตรมาส!D13,ผลผลิตรายไตรมาส!F13)</f>
        <v>2.17</v>
      </c>
      <c r="G13" s="14">
        <f>(F13*100)/$B13</f>
        <v>64.776119402985074</v>
      </c>
      <c r="H13" s="32">
        <f>SUM(ผลผลิตรายไตรมาส!D13,ผลผลิตรายไตรมาส!F13,ผลผลิตรายไตรมาส!H13)</f>
        <v>3.2549999999999999</v>
      </c>
      <c r="I13" s="14">
        <f>(H13*100)/$B13</f>
        <v>97.164179104477611</v>
      </c>
      <c r="J13" s="32">
        <f>SUM(ผลผลิตรายไตรมาส!D13,ผลผลิตรายไตรมาส!F13,ผลผลิตรายไตรมาส!H13,ผลผลิตรายไตรมาส!J13)</f>
        <v>3.35</v>
      </c>
      <c r="K13" s="14">
        <f>(J13*100)/$B13</f>
        <v>100</v>
      </c>
    </row>
    <row r="14" spans="1:11" s="4" customFormat="1" x14ac:dyDescent="0.5">
      <c r="A14" s="10" t="s">
        <v>16</v>
      </c>
      <c r="B14" s="34">
        <f>SUM(B6:B13)</f>
        <v>1263.9218999999998</v>
      </c>
      <c r="C14" s="15">
        <f t="shared" si="0"/>
        <v>100</v>
      </c>
      <c r="D14" s="34">
        <f>SUM(D6:D13)</f>
        <v>381.07850000000008</v>
      </c>
      <c r="E14" s="15">
        <f>(D14*100)/$B$14</f>
        <v>30.150478443327877</v>
      </c>
      <c r="F14" s="34">
        <f>SUM(F6:F13)</f>
        <v>664.05870000000004</v>
      </c>
      <c r="G14" s="15">
        <f>(F14*100)/$B$14</f>
        <v>52.539535868474168</v>
      </c>
      <c r="H14" s="34">
        <f>SUM(H6:H13)</f>
        <v>930.01350000000002</v>
      </c>
      <c r="I14" s="15">
        <f>(H14*100)/$B$14</f>
        <v>73.581563860868314</v>
      </c>
      <c r="J14" s="34">
        <f>SUM(J6:J13)</f>
        <v>1263.9218999999998</v>
      </c>
      <c r="K14" s="15">
        <f>(J14*100)/$B$14</f>
        <v>100</v>
      </c>
    </row>
    <row r="15" spans="1:11" s="4" customFormat="1" x14ac:dyDescent="0.5">
      <c r="A15" s="10" t="s">
        <v>9</v>
      </c>
      <c r="B15" s="34">
        <v>0</v>
      </c>
      <c r="C15" s="12">
        <f>SUM(E15,G15,I15,K15)</f>
        <v>0</v>
      </c>
      <c r="D15" s="13">
        <f>(D14*100)/$B$14</f>
        <v>30.150478443327877</v>
      </c>
      <c r="E15" s="18">
        <v>0</v>
      </c>
      <c r="F15" s="13">
        <f>(F14*100)/$B$14</f>
        <v>52.539535868474168</v>
      </c>
      <c r="G15" s="18">
        <v>0</v>
      </c>
      <c r="H15" s="13">
        <f>(H14*100)/$B$14</f>
        <v>73.581563860868314</v>
      </c>
      <c r="I15" s="18">
        <v>0</v>
      </c>
      <c r="J15" s="13">
        <f>(J14*100)/$B$14</f>
        <v>100</v>
      </c>
      <c r="K15" s="18">
        <v>0</v>
      </c>
    </row>
    <row r="16" spans="1:11" s="3" customFormat="1" ht="21" x14ac:dyDescent="0.45"/>
    <row r="17" spans="4:4" s="3" customFormat="1" ht="21" x14ac:dyDescent="0.45">
      <c r="D17" s="16"/>
    </row>
    <row r="18" spans="4:4" s="3" customFormat="1" ht="21" x14ac:dyDescent="0.45"/>
    <row r="19" spans="4:4" s="3" customFormat="1" ht="21" x14ac:dyDescent="0.45"/>
    <row r="20" spans="4:4" s="3" customFormat="1" ht="21" x14ac:dyDescent="0.45"/>
    <row r="21" spans="4:4" s="3" customFormat="1" ht="21" x14ac:dyDescent="0.45"/>
    <row r="22" spans="4:4" s="3" customFormat="1" ht="21" x14ac:dyDescent="0.45"/>
    <row r="23" spans="4:4" s="3" customFormat="1" ht="21" x14ac:dyDescent="0.45"/>
    <row r="24" spans="4:4" s="3" customFormat="1" ht="21" x14ac:dyDescent="0.45"/>
    <row r="25" spans="4:4" s="3" customFormat="1" ht="21" x14ac:dyDescent="0.45"/>
  </sheetData>
  <mergeCells count="8">
    <mergeCell ref="A1:K1"/>
    <mergeCell ref="A2:K2"/>
    <mergeCell ref="A4:A5"/>
    <mergeCell ref="B4:C4"/>
    <mergeCell ref="D4:E4"/>
    <mergeCell ref="F4:G4"/>
    <mergeCell ref="H4:I4"/>
    <mergeCell ref="J4:K4"/>
  </mergeCells>
  <phoneticPr fontId="0" type="noConversion"/>
  <printOptions horizontalCentered="1"/>
  <pageMargins left="0.70866141732283472" right="0.70866141732283472" top="0.98425196850393704" bottom="0.98425196850393704" header="0.51181102362204722" footer="0.51181102362204722"/>
  <pageSetup paperSize="9" scale="88" orientation="landscape" r:id="rId1"/>
  <headerFooter alignWithMargins="0">
    <oddFooter>&amp;R&amp;"Angsana New,ธรรมดา"AOM:&amp;Z&amp;F&amp;A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3"/>
  <sheetViews>
    <sheetView view="pageBreakPreview" zoomScale="90" zoomScaleNormal="100" zoomScaleSheetLayoutView="90" workbookViewId="0">
      <selection activeCell="E26" sqref="E26"/>
    </sheetView>
  </sheetViews>
  <sheetFormatPr defaultRowHeight="23.25" x14ac:dyDescent="0.5"/>
  <cols>
    <col min="1" max="1" width="29.7109375" style="1" customWidth="1"/>
    <col min="2" max="2" width="15.7109375" style="1" customWidth="1"/>
    <col min="3" max="3" width="8.7109375" style="1" customWidth="1"/>
    <col min="4" max="4" width="15.7109375" style="1" customWidth="1"/>
    <col min="5" max="5" width="8.7109375" style="1" customWidth="1"/>
    <col min="6" max="6" width="15.7109375" style="1" customWidth="1"/>
    <col min="7" max="7" width="8.7109375" style="1" customWidth="1"/>
    <col min="8" max="8" width="15.7109375" style="1" customWidth="1"/>
    <col min="9" max="9" width="8.7109375" style="1" customWidth="1"/>
    <col min="10" max="10" width="15.7109375" style="1" customWidth="1"/>
    <col min="11" max="11" width="8.7109375" style="1" customWidth="1"/>
    <col min="12" max="12" width="10.7109375" style="1" bestFit="1" customWidth="1"/>
    <col min="13" max="16384" width="9.140625" style="1"/>
  </cols>
  <sheetData>
    <row r="1" spans="1:12" ht="26.25" x14ac:dyDescent="0.55000000000000004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26.25" x14ac:dyDescent="0.55000000000000004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26.25" x14ac:dyDescent="0.55000000000000004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2" ht="27.75" customHeight="1" x14ac:dyDescent="0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s="2" customFormat="1" x14ac:dyDescent="0.2">
      <c r="A5" s="39" t="s">
        <v>2</v>
      </c>
      <c r="B5" s="40" t="s">
        <v>3</v>
      </c>
      <c r="C5" s="41"/>
      <c r="D5" s="39" t="s">
        <v>4</v>
      </c>
      <c r="E5" s="39"/>
      <c r="F5" s="39" t="s">
        <v>5</v>
      </c>
      <c r="G5" s="39"/>
      <c r="H5" s="39" t="s">
        <v>6</v>
      </c>
      <c r="I5" s="39"/>
      <c r="J5" s="39" t="s">
        <v>7</v>
      </c>
      <c r="K5" s="39"/>
    </row>
    <row r="6" spans="1:12" s="2" customFormat="1" x14ac:dyDescent="0.2">
      <c r="A6" s="39"/>
      <c r="B6" s="37" t="s">
        <v>29</v>
      </c>
      <c r="C6" s="37" t="s">
        <v>9</v>
      </c>
      <c r="D6" s="37" t="s">
        <v>29</v>
      </c>
      <c r="E6" s="37" t="s">
        <v>10</v>
      </c>
      <c r="F6" s="37" t="s">
        <v>29</v>
      </c>
      <c r="G6" s="37" t="s">
        <v>10</v>
      </c>
      <c r="H6" s="37" t="s">
        <v>29</v>
      </c>
      <c r="I6" s="37" t="s">
        <v>10</v>
      </c>
      <c r="J6" s="37" t="s">
        <v>29</v>
      </c>
      <c r="K6" s="37" t="s">
        <v>10</v>
      </c>
    </row>
    <row r="7" spans="1:12" s="3" customFormat="1" x14ac:dyDescent="0.5">
      <c r="A7" s="5" t="s">
        <v>30</v>
      </c>
      <c r="B7" s="24">
        <f>SUM(D7,F7,H7,J7)</f>
        <v>84786960</v>
      </c>
      <c r="C7" s="25">
        <f t="shared" ref="C7:C12" si="0">B7*100/$B$12</f>
        <v>24.16166588280635</v>
      </c>
      <c r="D7" s="24">
        <v>21196740</v>
      </c>
      <c r="E7" s="7">
        <f t="shared" ref="E7:E12" si="1">D7*100/$B7</f>
        <v>25</v>
      </c>
      <c r="F7" s="24">
        <v>21196740</v>
      </c>
      <c r="G7" s="7">
        <f t="shared" ref="G7:G12" si="2">F7*100/$B7</f>
        <v>25</v>
      </c>
      <c r="H7" s="24">
        <v>21196740</v>
      </c>
      <c r="I7" s="7">
        <f t="shared" ref="I7:I12" si="3">H7*100/$B7</f>
        <v>25</v>
      </c>
      <c r="J7" s="24">
        <v>21196740</v>
      </c>
      <c r="K7" s="7">
        <f t="shared" ref="K7:K12" si="4">J7*100/$B7</f>
        <v>25</v>
      </c>
      <c r="L7" s="22"/>
    </row>
    <row r="8" spans="1:12" s="3" customFormat="1" x14ac:dyDescent="0.5">
      <c r="A8" s="8" t="s">
        <v>31</v>
      </c>
      <c r="B8" s="24">
        <f>SUM(D8,F8,H8,J8)</f>
        <v>170215350</v>
      </c>
      <c r="C8" s="25">
        <f t="shared" si="0"/>
        <v>48.506119512068153</v>
      </c>
      <c r="D8" s="26">
        <v>42553837.5</v>
      </c>
      <c r="E8" s="7">
        <f t="shared" si="1"/>
        <v>25</v>
      </c>
      <c r="F8" s="24">
        <v>47047522.740000002</v>
      </c>
      <c r="G8" s="7">
        <f t="shared" si="2"/>
        <v>27.64</v>
      </c>
      <c r="H8" s="24">
        <v>38060152.259999998</v>
      </c>
      <c r="I8" s="7">
        <f t="shared" si="3"/>
        <v>22.36</v>
      </c>
      <c r="J8" s="26">
        <v>42553837.5</v>
      </c>
      <c r="K8" s="7">
        <f t="shared" si="4"/>
        <v>25</v>
      </c>
      <c r="L8" s="22"/>
    </row>
    <row r="9" spans="1:12" s="3" customFormat="1" x14ac:dyDescent="0.5">
      <c r="A9" s="8" t="s">
        <v>32</v>
      </c>
      <c r="B9" s="24">
        <f>SUM(D9,F9,H9,J9)</f>
        <v>41263500</v>
      </c>
      <c r="C9" s="25">
        <f t="shared" si="0"/>
        <v>11.758823528466875</v>
      </c>
      <c r="D9" s="26">
        <v>9478225.9499999993</v>
      </c>
      <c r="E9" s="7">
        <f t="shared" si="1"/>
        <v>22.97</v>
      </c>
      <c r="F9" s="24">
        <v>9077970</v>
      </c>
      <c r="G9" s="7">
        <f t="shared" si="2"/>
        <v>22</v>
      </c>
      <c r="H9" s="24">
        <v>8029877.0999999996</v>
      </c>
      <c r="I9" s="7">
        <f t="shared" si="3"/>
        <v>19.46</v>
      </c>
      <c r="J9" s="24">
        <v>14677426.949999999</v>
      </c>
      <c r="K9" s="7">
        <f t="shared" si="4"/>
        <v>35.57</v>
      </c>
      <c r="L9" s="22"/>
    </row>
    <row r="10" spans="1:12" s="3" customFormat="1" x14ac:dyDescent="0.5">
      <c r="A10" s="8" t="s">
        <v>33</v>
      </c>
      <c r="B10" s="24">
        <f>SUM(D10,F10,H10,J10)</f>
        <v>33727810</v>
      </c>
      <c r="C10" s="25">
        <f t="shared" si="0"/>
        <v>9.6113845357679395</v>
      </c>
      <c r="D10" s="26">
        <v>12533254.195999999</v>
      </c>
      <c r="E10" s="7">
        <f t="shared" si="1"/>
        <v>37.159999999999997</v>
      </c>
      <c r="F10" s="24">
        <v>7430236.5430000005</v>
      </c>
      <c r="G10" s="7">
        <f t="shared" si="2"/>
        <v>22.03</v>
      </c>
      <c r="H10" s="24">
        <v>6958047.2029999997</v>
      </c>
      <c r="I10" s="7">
        <f t="shared" si="3"/>
        <v>20.63</v>
      </c>
      <c r="J10" s="24">
        <v>6806272.0579999993</v>
      </c>
      <c r="K10" s="7">
        <f t="shared" si="4"/>
        <v>20.18</v>
      </c>
      <c r="L10" s="22"/>
    </row>
    <row r="11" spans="1:12" s="3" customFormat="1" x14ac:dyDescent="0.5">
      <c r="A11" s="8" t="s">
        <v>34</v>
      </c>
      <c r="B11" s="24">
        <f>SUM(D11,F11,H11,J11)</f>
        <v>20921587.631999999</v>
      </c>
      <c r="C11" s="25">
        <f t="shared" si="0"/>
        <v>5.9620065408906937</v>
      </c>
      <c r="D11" s="26">
        <v>9455410.9919999987</v>
      </c>
      <c r="E11" s="7">
        <f t="shared" si="1"/>
        <v>45.19451945194519</v>
      </c>
      <c r="F11" s="24">
        <v>2954423.6159999995</v>
      </c>
      <c r="G11" s="7">
        <f t="shared" si="2"/>
        <v>14.121412141214121</v>
      </c>
      <c r="H11" s="24">
        <v>3900173.952</v>
      </c>
      <c r="I11" s="7">
        <f t="shared" si="3"/>
        <v>18.641864186418641</v>
      </c>
      <c r="J11" s="24">
        <v>4611579.0719999997</v>
      </c>
      <c r="K11" s="7">
        <f t="shared" si="4"/>
        <v>22.042204220422043</v>
      </c>
      <c r="L11" s="22"/>
    </row>
    <row r="12" spans="1:12" s="4" customFormat="1" x14ac:dyDescent="0.5">
      <c r="A12" s="10" t="s">
        <v>16</v>
      </c>
      <c r="B12" s="27">
        <f>SUM(B7:B11)</f>
        <v>350915207.63199997</v>
      </c>
      <c r="C12" s="18">
        <f t="shared" si="0"/>
        <v>100</v>
      </c>
      <c r="D12" s="27">
        <f>SUM(D7:D11)</f>
        <v>95217468.637999997</v>
      </c>
      <c r="E12" s="15">
        <f t="shared" si="1"/>
        <v>27.134038812547921</v>
      </c>
      <c r="F12" s="27">
        <f>SUM(F7:F11)</f>
        <v>87706892.899000004</v>
      </c>
      <c r="G12" s="15">
        <f t="shared" si="2"/>
        <v>24.99375660885493</v>
      </c>
      <c r="H12" s="27">
        <f>SUM(H7:H11)</f>
        <v>78144990.515000001</v>
      </c>
      <c r="I12" s="15">
        <f t="shared" si="3"/>
        <v>22.268909644106845</v>
      </c>
      <c r="J12" s="27">
        <f>SUM(J7:J11)</f>
        <v>89845855.579999998</v>
      </c>
      <c r="K12" s="15">
        <f t="shared" si="4"/>
        <v>25.603294934490311</v>
      </c>
      <c r="L12" s="22"/>
    </row>
    <row r="13" spans="1:12" s="4" customFormat="1" ht="24" thickBot="1" x14ac:dyDescent="0.55000000000000004">
      <c r="A13" s="28" t="s">
        <v>9</v>
      </c>
      <c r="B13" s="29">
        <f>SUM(D13,F13,H13,J13)</f>
        <v>100</v>
      </c>
      <c r="C13" s="30"/>
      <c r="D13" s="31">
        <f>D12*100/$B12</f>
        <v>27.134038812547921</v>
      </c>
      <c r="E13" s="30"/>
      <c r="F13" s="31">
        <f>F12*100/$B12</f>
        <v>24.99375660885493</v>
      </c>
      <c r="G13" s="30"/>
      <c r="H13" s="31">
        <f>H12*100/$B12</f>
        <v>22.268909644106845</v>
      </c>
      <c r="I13" s="30"/>
      <c r="J13" s="31">
        <f>J12*100/$B12</f>
        <v>25.603294934490311</v>
      </c>
      <c r="K13" s="30"/>
    </row>
    <row r="14" spans="1:12" s="3" customFormat="1" ht="21" x14ac:dyDescent="0.45"/>
    <row r="15" spans="1:12" s="3" customFormat="1" ht="21" x14ac:dyDescent="0.45">
      <c r="H15" s="22"/>
    </row>
    <row r="16" spans="1:12" s="3" customFormat="1" ht="21" x14ac:dyDescent="0.45"/>
    <row r="17" s="3" customFormat="1" ht="21" x14ac:dyDescent="0.45"/>
    <row r="18" s="3" customFormat="1" ht="21" x14ac:dyDescent="0.45"/>
    <row r="19" s="3" customFormat="1" ht="21" x14ac:dyDescent="0.45"/>
    <row r="20" s="3" customFormat="1" ht="21" x14ac:dyDescent="0.45"/>
    <row r="21" s="3" customFormat="1" ht="21" x14ac:dyDescent="0.45"/>
    <row r="22" s="3" customFormat="1" ht="21" x14ac:dyDescent="0.45"/>
    <row r="23" s="3" customFormat="1" ht="21" x14ac:dyDescent="0.45"/>
  </sheetData>
  <mergeCells count="9">
    <mergeCell ref="A1:K1"/>
    <mergeCell ref="A3:K3"/>
    <mergeCell ref="A5:A6"/>
    <mergeCell ref="B5:C5"/>
    <mergeCell ref="D5:E5"/>
    <mergeCell ref="F5:G5"/>
    <mergeCell ref="H5:I5"/>
    <mergeCell ref="J5:K5"/>
    <mergeCell ref="A2:K2"/>
  </mergeCells>
  <printOptions horizontalCentered="1"/>
  <pageMargins left="0.70866141732283472" right="0.70866141732283472" top="0.98425196850393704" bottom="0.98425196850393704" header="0.51181102362204722" footer="0.51181102362204722"/>
  <pageSetup paperSize="9" scale="88" orientation="landscape" r:id="rId1"/>
  <headerFooter alignWithMargins="0">
    <oddFooter>&amp;R&amp;"Angsana New,ธรรมดา"AOM:&amp;Z&amp;F&amp;A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5"/>
  <sheetViews>
    <sheetView view="pageBreakPreview" zoomScale="90" zoomScaleNormal="100" zoomScaleSheetLayoutView="90" workbookViewId="0">
      <pane xSplit="1" ySplit="2" topLeftCell="B3" activePane="bottomRight" state="frozen"/>
      <selection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RowHeight="23.25" x14ac:dyDescent="0.5"/>
  <cols>
    <col min="1" max="1" width="44.7109375" style="1" customWidth="1"/>
    <col min="2" max="2" width="13.28515625" style="1" customWidth="1"/>
    <col min="3" max="3" width="7.85546875" style="1" customWidth="1"/>
    <col min="4" max="4" width="13.28515625" style="1" customWidth="1"/>
    <col min="5" max="5" width="7.85546875" style="1" customWidth="1"/>
    <col min="6" max="6" width="13.28515625" style="1" customWidth="1"/>
    <col min="7" max="7" width="7.85546875" style="1" customWidth="1"/>
    <col min="8" max="8" width="13.28515625" style="1" customWidth="1"/>
    <col min="9" max="9" width="7.85546875" style="1" customWidth="1"/>
    <col min="10" max="10" width="13.28515625" style="1" customWidth="1"/>
    <col min="11" max="11" width="7.85546875" style="1" customWidth="1"/>
    <col min="12" max="16384" width="9.140625" style="1"/>
  </cols>
  <sheetData>
    <row r="1" spans="1:11" ht="26.25" x14ac:dyDescent="0.55000000000000004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6.25" x14ac:dyDescent="0.55000000000000004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7.75" customHeight="1" x14ac:dyDescent="0.5"/>
    <row r="4" spans="1:11" s="2" customFormat="1" x14ac:dyDescent="0.2">
      <c r="A4" s="39" t="s">
        <v>18</v>
      </c>
      <c r="B4" s="40" t="s">
        <v>3</v>
      </c>
      <c r="C4" s="41"/>
      <c r="D4" s="39" t="s">
        <v>4</v>
      </c>
      <c r="E4" s="39"/>
      <c r="F4" s="39" t="s">
        <v>5</v>
      </c>
      <c r="G4" s="39"/>
      <c r="H4" s="39" t="s">
        <v>6</v>
      </c>
      <c r="I4" s="39"/>
      <c r="J4" s="39" t="s">
        <v>7</v>
      </c>
      <c r="K4" s="39"/>
    </row>
    <row r="5" spans="1:11" s="2" customFormat="1" x14ac:dyDescent="0.2">
      <c r="A5" s="39"/>
      <c r="B5" s="37" t="s">
        <v>8</v>
      </c>
      <c r="C5" s="37" t="s">
        <v>9</v>
      </c>
      <c r="D5" s="37" t="s">
        <v>8</v>
      </c>
      <c r="E5" s="37" t="s">
        <v>10</v>
      </c>
      <c r="F5" s="37" t="s">
        <v>8</v>
      </c>
      <c r="G5" s="37" t="s">
        <v>10</v>
      </c>
      <c r="H5" s="37" t="s">
        <v>8</v>
      </c>
      <c r="I5" s="37" t="s">
        <v>10</v>
      </c>
      <c r="J5" s="37" t="s">
        <v>8</v>
      </c>
      <c r="K5" s="37" t="s">
        <v>10</v>
      </c>
    </row>
    <row r="6" spans="1:11" s="3" customFormat="1" x14ac:dyDescent="0.5">
      <c r="A6" s="5" t="s">
        <v>19</v>
      </c>
      <c r="B6" s="32">
        <f t="shared" ref="B6:B12" si="0">SUM(D6,F6,H6,J6)</f>
        <v>283.37479999999999</v>
      </c>
      <c r="C6" s="7">
        <f t="shared" ref="C6:C12" si="1">(B6*100)/$B$14</f>
        <v>22.420277708614751</v>
      </c>
      <c r="D6" s="32">
        <v>63.577199999999998</v>
      </c>
      <c r="E6" s="7">
        <f t="shared" ref="E6:E11" si="2">(D6*100)/$B6</f>
        <v>22.435728229892</v>
      </c>
      <c r="F6" s="32">
        <v>48.556199999999997</v>
      </c>
      <c r="G6" s="7">
        <f t="shared" ref="G6:G11" si="3">(F6*100)/$B6</f>
        <v>17.134974599011628</v>
      </c>
      <c r="H6" s="32">
        <v>64.519599999999997</v>
      </c>
      <c r="I6" s="7">
        <f t="shared" ref="I6:I11" si="4">(H6*100)/$B6</f>
        <v>22.768291323011081</v>
      </c>
      <c r="J6" s="32">
        <v>106.7218</v>
      </c>
      <c r="K6" s="7">
        <f t="shared" ref="K6:K11" si="5">(J6*100)/$B6</f>
        <v>37.661005848085296</v>
      </c>
    </row>
    <row r="7" spans="1:11" s="3" customFormat="1" x14ac:dyDescent="0.5">
      <c r="A7" s="8" t="s">
        <v>20</v>
      </c>
      <c r="B7" s="35">
        <f t="shared" si="0"/>
        <v>915.94389999999999</v>
      </c>
      <c r="C7" s="20">
        <f t="shared" si="1"/>
        <v>72.468393814522884</v>
      </c>
      <c r="D7" s="35">
        <v>269.62720000000002</v>
      </c>
      <c r="E7" s="20">
        <f t="shared" si="2"/>
        <v>29.437086703672573</v>
      </c>
      <c r="F7" s="35">
        <v>227.1739</v>
      </c>
      <c r="G7" s="20">
        <f t="shared" si="3"/>
        <v>24.802163101910498</v>
      </c>
      <c r="H7" s="35">
        <v>194.95419999999999</v>
      </c>
      <c r="I7" s="20">
        <f t="shared" si="4"/>
        <v>21.28451316723655</v>
      </c>
      <c r="J7" s="35">
        <v>224.18860000000001</v>
      </c>
      <c r="K7" s="20">
        <f t="shared" si="5"/>
        <v>24.476237027180378</v>
      </c>
    </row>
    <row r="8" spans="1:11" s="3" customFormat="1" x14ac:dyDescent="0.5">
      <c r="A8" s="8" t="s">
        <v>21</v>
      </c>
      <c r="B8" s="35">
        <f t="shared" si="0"/>
        <v>4.4499999999999993</v>
      </c>
      <c r="C8" s="20">
        <f t="shared" si="1"/>
        <v>0.35207871625612308</v>
      </c>
      <c r="D8" s="35">
        <v>1.8669</v>
      </c>
      <c r="E8" s="20">
        <f t="shared" si="2"/>
        <v>41.952808988764048</v>
      </c>
      <c r="F8" s="35">
        <v>1.1611</v>
      </c>
      <c r="G8" s="20">
        <f t="shared" si="3"/>
        <v>26.09213483146068</v>
      </c>
      <c r="H8" s="35">
        <v>1.0720000000000001</v>
      </c>
      <c r="I8" s="20">
        <f t="shared" si="4"/>
        <v>24.089887640449444</v>
      </c>
      <c r="J8" s="35">
        <v>0.35</v>
      </c>
      <c r="K8" s="20">
        <f t="shared" si="5"/>
        <v>7.8651685393258441</v>
      </c>
    </row>
    <row r="9" spans="1:11" s="3" customFormat="1" x14ac:dyDescent="0.5">
      <c r="A9" s="8" t="s">
        <v>22</v>
      </c>
      <c r="B9" s="35">
        <f t="shared" si="0"/>
        <v>7.9059999999999988</v>
      </c>
      <c r="C9" s="20">
        <f t="shared" si="1"/>
        <v>0.62551333274627174</v>
      </c>
      <c r="D9" s="35">
        <v>1.7090000000000001</v>
      </c>
      <c r="E9" s="20">
        <f t="shared" si="2"/>
        <v>21.616493802175565</v>
      </c>
      <c r="F9" s="35">
        <v>3.01</v>
      </c>
      <c r="G9" s="20">
        <f t="shared" si="3"/>
        <v>38.072350113837601</v>
      </c>
      <c r="H9" s="35">
        <v>1.643</v>
      </c>
      <c r="I9" s="20">
        <f t="shared" si="4"/>
        <v>20.781684796357201</v>
      </c>
      <c r="J9" s="35">
        <v>1.544</v>
      </c>
      <c r="K9" s="20">
        <f t="shared" si="5"/>
        <v>19.529471287629651</v>
      </c>
    </row>
    <row r="10" spans="1:11" s="3" customFormat="1" x14ac:dyDescent="0.5">
      <c r="A10" s="8" t="s">
        <v>23</v>
      </c>
      <c r="B10" s="35">
        <f>SUM(D10,F10,H10,J10)</f>
        <v>26.3355</v>
      </c>
      <c r="C10" s="20">
        <f t="shared" si="1"/>
        <v>2.0836334903287939</v>
      </c>
      <c r="D10" s="35">
        <v>26.3355</v>
      </c>
      <c r="E10" s="20">
        <f t="shared" si="2"/>
        <v>100.00000000000001</v>
      </c>
      <c r="F10" s="35">
        <v>0</v>
      </c>
      <c r="G10" s="20">
        <f t="shared" si="3"/>
        <v>0</v>
      </c>
      <c r="H10" s="35">
        <v>0</v>
      </c>
      <c r="I10" s="20">
        <f t="shared" si="4"/>
        <v>0</v>
      </c>
      <c r="J10" s="35">
        <v>0</v>
      </c>
      <c r="K10" s="20">
        <f t="shared" si="5"/>
        <v>0</v>
      </c>
    </row>
    <row r="11" spans="1:11" s="3" customFormat="1" x14ac:dyDescent="0.5">
      <c r="A11" s="8" t="s">
        <v>24</v>
      </c>
      <c r="B11" s="35">
        <f t="shared" si="0"/>
        <v>16.153700000000001</v>
      </c>
      <c r="C11" s="20">
        <f t="shared" si="1"/>
        <v>1.2780615637722554</v>
      </c>
      <c r="D11" s="35">
        <v>16.153700000000001</v>
      </c>
      <c r="E11" s="20">
        <f t="shared" si="2"/>
        <v>100</v>
      </c>
      <c r="F11" s="35">
        <v>0</v>
      </c>
      <c r="G11" s="20">
        <f t="shared" si="3"/>
        <v>0</v>
      </c>
      <c r="H11" s="35">
        <v>0</v>
      </c>
      <c r="I11" s="20">
        <f t="shared" si="4"/>
        <v>0</v>
      </c>
      <c r="J11" s="35">
        <v>0</v>
      </c>
      <c r="K11" s="20">
        <f t="shared" si="5"/>
        <v>0</v>
      </c>
    </row>
    <row r="12" spans="1:11" s="3" customFormat="1" x14ac:dyDescent="0.5">
      <c r="A12" s="9" t="s">
        <v>25</v>
      </c>
      <c r="B12" s="36">
        <f t="shared" si="0"/>
        <v>6.4079999999999995</v>
      </c>
      <c r="C12" s="21">
        <f t="shared" si="1"/>
        <v>0.50699335140881729</v>
      </c>
      <c r="D12" s="36">
        <v>0.96399999999999997</v>
      </c>
      <c r="E12" s="21">
        <f>(D12*100)/$B12</f>
        <v>15.043695380774032</v>
      </c>
      <c r="F12" s="36">
        <v>1.754</v>
      </c>
      <c r="G12" s="21">
        <f>(F12*100)/$B12</f>
        <v>27.372034956304624</v>
      </c>
      <c r="H12" s="36">
        <v>2.681</v>
      </c>
      <c r="I12" s="21">
        <f>(H12*100)/$B12</f>
        <v>41.838327091136087</v>
      </c>
      <c r="J12" s="36">
        <v>1.0089999999999999</v>
      </c>
      <c r="K12" s="21">
        <f>(J12*100)/$B12</f>
        <v>15.745942571785269</v>
      </c>
    </row>
    <row r="13" spans="1:11" s="3" customFormat="1" x14ac:dyDescent="0.5">
      <c r="A13" s="9" t="s">
        <v>26</v>
      </c>
      <c r="B13" s="36">
        <f>SUM(D13,F13,H13,J13)</f>
        <v>3.35</v>
      </c>
      <c r="C13" s="21">
        <f>(B13*100)/$B$14</f>
        <v>0.26504802235011521</v>
      </c>
      <c r="D13" s="36">
        <v>0.84499999999999997</v>
      </c>
      <c r="E13" s="21">
        <f>(D13*100)/$B13</f>
        <v>25.223880597014926</v>
      </c>
      <c r="F13" s="36">
        <v>1.325</v>
      </c>
      <c r="G13" s="21">
        <f>(F13*100)/$B13</f>
        <v>39.552238805970148</v>
      </c>
      <c r="H13" s="35">
        <v>1.085</v>
      </c>
      <c r="I13" s="21">
        <f>(H13*100)/$B13</f>
        <v>32.388059701492537</v>
      </c>
      <c r="J13" s="35">
        <v>9.5000000000000001E-2</v>
      </c>
      <c r="K13" s="21">
        <f>(J13*100)/$B13</f>
        <v>2.8358208955223878</v>
      </c>
    </row>
    <row r="14" spans="1:11" s="4" customFormat="1" x14ac:dyDescent="0.5">
      <c r="A14" s="10" t="s">
        <v>16</v>
      </c>
      <c r="B14" s="34">
        <f>SUM(B6:B13)</f>
        <v>1263.9218999999998</v>
      </c>
      <c r="C14" s="15">
        <f>(B14*100)/$B$14</f>
        <v>100</v>
      </c>
      <c r="D14" s="34">
        <f>SUM(D6:D13)</f>
        <v>381.07850000000008</v>
      </c>
      <c r="E14" s="15">
        <f>(D14*100)/$B$14</f>
        <v>30.150478443327877</v>
      </c>
      <c r="F14" s="34">
        <f>SUM(F6:F13)</f>
        <v>282.98019999999997</v>
      </c>
      <c r="G14" s="15">
        <f>(F14*100)/$B$14</f>
        <v>22.389057425146284</v>
      </c>
      <c r="H14" s="34">
        <f>SUM(H6:H13)</f>
        <v>265.95479999999992</v>
      </c>
      <c r="I14" s="15">
        <f>(H14*100)/$B$14</f>
        <v>21.042027992394146</v>
      </c>
      <c r="J14" s="34">
        <f>SUM(J6:J13)</f>
        <v>333.90840000000003</v>
      </c>
      <c r="K14" s="15">
        <f>(J14*100)/$B$14</f>
        <v>26.418436139131703</v>
      </c>
    </row>
    <row r="15" spans="1:11" s="4" customFormat="1" x14ac:dyDescent="0.5">
      <c r="A15" s="10" t="s">
        <v>9</v>
      </c>
      <c r="B15" s="13">
        <f>SUM(D15,F15,H15,J15)</f>
        <v>100</v>
      </c>
      <c r="C15" s="18">
        <f>SUM(E15,G15,I15,K15)</f>
        <v>0</v>
      </c>
      <c r="D15" s="18">
        <f>(D14*100)/$B$14</f>
        <v>30.150478443327877</v>
      </c>
      <c r="E15" s="18">
        <v>0</v>
      </c>
      <c r="F15" s="18">
        <f>(F14*100)/$B$14</f>
        <v>22.389057425146284</v>
      </c>
      <c r="G15" s="18">
        <v>0</v>
      </c>
      <c r="H15" s="18">
        <f>(H14*100)/$B$14</f>
        <v>21.042027992394146</v>
      </c>
      <c r="I15" s="18">
        <v>0</v>
      </c>
      <c r="J15" s="18">
        <f>(J14*100)/$B$14</f>
        <v>26.418436139131703</v>
      </c>
      <c r="K15" s="18">
        <v>0</v>
      </c>
    </row>
    <row r="16" spans="1:11" s="3" customFormat="1" ht="21" x14ac:dyDescent="0.45"/>
    <row r="17" spans="4:10" s="3" customFormat="1" ht="21" x14ac:dyDescent="0.45">
      <c r="D17" s="16"/>
      <c r="F17" s="17"/>
      <c r="H17" s="17"/>
      <c r="J17" s="17"/>
    </row>
    <row r="18" spans="4:10" s="3" customFormat="1" ht="21" x14ac:dyDescent="0.45"/>
    <row r="19" spans="4:10" s="3" customFormat="1" ht="21" x14ac:dyDescent="0.45"/>
    <row r="20" spans="4:10" s="3" customFormat="1" ht="21" x14ac:dyDescent="0.45"/>
    <row r="21" spans="4:10" s="3" customFormat="1" ht="21" x14ac:dyDescent="0.45"/>
    <row r="22" spans="4:10" s="3" customFormat="1" ht="21" x14ac:dyDescent="0.45"/>
    <row r="23" spans="4:10" s="3" customFormat="1" ht="21" x14ac:dyDescent="0.45"/>
    <row r="24" spans="4:10" s="3" customFormat="1" ht="21" x14ac:dyDescent="0.45"/>
    <row r="25" spans="4:10" s="3" customFormat="1" ht="21" x14ac:dyDescent="0.45"/>
  </sheetData>
  <mergeCells count="8">
    <mergeCell ref="A4:A5"/>
    <mergeCell ref="A1:K1"/>
    <mergeCell ref="A2:K2"/>
    <mergeCell ref="D4:E4"/>
    <mergeCell ref="F4:G4"/>
    <mergeCell ref="H4:I4"/>
    <mergeCell ref="J4:K4"/>
    <mergeCell ref="B4:C4"/>
  </mergeCells>
  <phoneticPr fontId="0" type="noConversion"/>
  <printOptions horizontalCentered="1"/>
  <pageMargins left="0.70866141732283472" right="0.70866141732283472" top="0.98425196850393704" bottom="0.98425196850393704" header="0.51181102362204722" footer="0.51181102362204722"/>
  <pageSetup paperSize="9" scale="88" orientation="landscape" r:id="rId1"/>
  <headerFooter alignWithMargins="0">
    <oddFooter>&amp;R&amp;"Angsana New,ธรรมดา"AOM:&amp;Z&amp;F&amp;A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"/>
  <sheetViews>
    <sheetView view="pageBreakPreview" zoomScale="90" zoomScaleNormal="100" zoomScaleSheetLayoutView="90" workbookViewId="0">
      <selection activeCell="D26" sqref="D26"/>
    </sheetView>
  </sheetViews>
  <sheetFormatPr defaultRowHeight="23.25" x14ac:dyDescent="0.5"/>
  <cols>
    <col min="1" max="1" width="29.7109375" style="1" customWidth="1"/>
    <col min="2" max="2" width="15.7109375" style="1" customWidth="1"/>
    <col min="3" max="3" width="8.7109375" style="1" customWidth="1"/>
    <col min="4" max="4" width="15.7109375" style="1" customWidth="1"/>
    <col min="5" max="5" width="8.7109375" style="1" customWidth="1"/>
    <col min="6" max="6" width="15.7109375" style="1" customWidth="1"/>
    <col min="7" max="7" width="8.7109375" style="1" customWidth="1"/>
    <col min="8" max="8" width="15.7109375" style="1" customWidth="1"/>
    <col min="9" max="9" width="8.7109375" style="1" customWidth="1"/>
    <col min="10" max="10" width="15.7109375" style="1" customWidth="1"/>
    <col min="11" max="11" width="8.7109375" style="1" customWidth="1"/>
    <col min="12" max="16384" width="9.140625" style="1"/>
  </cols>
  <sheetData>
    <row r="1" spans="1:11" ht="26.25" x14ac:dyDescent="0.55000000000000004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6.25" x14ac:dyDescent="0.55000000000000004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7.75" customHeight="1" x14ac:dyDescent="0.5"/>
    <row r="4" spans="1:11" s="2" customFormat="1" x14ac:dyDescent="0.2">
      <c r="A4" s="39" t="s">
        <v>2</v>
      </c>
      <c r="B4" s="40" t="s">
        <v>3</v>
      </c>
      <c r="C4" s="41"/>
      <c r="D4" s="39" t="s">
        <v>4</v>
      </c>
      <c r="E4" s="39"/>
      <c r="F4" s="39" t="s">
        <v>5</v>
      </c>
      <c r="G4" s="39"/>
      <c r="H4" s="39" t="s">
        <v>6</v>
      </c>
      <c r="I4" s="39"/>
      <c r="J4" s="39" t="s">
        <v>7</v>
      </c>
      <c r="K4" s="39"/>
    </row>
    <row r="5" spans="1:11" s="2" customFormat="1" x14ac:dyDescent="0.2">
      <c r="A5" s="39"/>
      <c r="B5" s="37" t="s">
        <v>8</v>
      </c>
      <c r="C5" s="37" t="s">
        <v>9</v>
      </c>
      <c r="D5" s="37" t="s">
        <v>8</v>
      </c>
      <c r="E5" s="37" t="s">
        <v>10</v>
      </c>
      <c r="F5" s="37" t="s">
        <v>8</v>
      </c>
      <c r="G5" s="37" t="s">
        <v>10</v>
      </c>
      <c r="H5" s="37" t="s">
        <v>8</v>
      </c>
      <c r="I5" s="37" t="s">
        <v>10</v>
      </c>
      <c r="J5" s="37" t="s">
        <v>8</v>
      </c>
      <c r="K5" s="37" t="s">
        <v>10</v>
      </c>
    </row>
    <row r="6" spans="1:11" s="3" customFormat="1" x14ac:dyDescent="0.5">
      <c r="A6" s="5" t="s">
        <v>11</v>
      </c>
      <c r="B6" s="32">
        <f>SUM(D6,F6,H6,J6)</f>
        <v>220.79429999999999</v>
      </c>
      <c r="C6" s="7">
        <f t="shared" ref="C6:C11" si="0">(B6*100)/$B$11</f>
        <v>17.468982854082995</v>
      </c>
      <c r="D6" s="32">
        <v>55.199399999999997</v>
      </c>
      <c r="E6" s="7">
        <f>(D6*100)/$B6</f>
        <v>25.000373650950227</v>
      </c>
      <c r="F6" s="32">
        <v>55.199100000000001</v>
      </c>
      <c r="G6" s="7">
        <f>(F6*100)/$B6</f>
        <v>25.00023777787742</v>
      </c>
      <c r="H6" s="32">
        <v>55.1982</v>
      </c>
      <c r="I6" s="7">
        <f>(H6*100)/$B6</f>
        <v>24.999830158658988</v>
      </c>
      <c r="J6" s="32">
        <v>55.197600000000001</v>
      </c>
      <c r="K6" s="7">
        <f>(J6*100)/$B6</f>
        <v>24.99955841251337</v>
      </c>
    </row>
    <row r="7" spans="1:11" s="3" customFormat="1" x14ac:dyDescent="0.5">
      <c r="A7" s="8" t="s">
        <v>12</v>
      </c>
      <c r="B7" s="32">
        <f>SUM(D7,F7,H7,J7)</f>
        <v>150.82840000000002</v>
      </c>
      <c r="C7" s="7">
        <f t="shared" si="0"/>
        <v>11.933363920666304</v>
      </c>
      <c r="D7" s="35">
        <v>37.708100000000002</v>
      </c>
      <c r="E7" s="7">
        <f>(D7*100)/$B7</f>
        <v>25.000663005110443</v>
      </c>
      <c r="F7" s="35">
        <v>41.695900000000002</v>
      </c>
      <c r="G7" s="7">
        <f>(F7*100)/$B7</f>
        <v>27.644594784536597</v>
      </c>
      <c r="H7" s="35">
        <v>33.718600000000002</v>
      </c>
      <c r="I7" s="7">
        <f>(H7*100)/$B7</f>
        <v>22.355604116996531</v>
      </c>
      <c r="J7" s="35">
        <v>37.705800000000004</v>
      </c>
      <c r="K7" s="7">
        <f>(J7*100)/$B7</f>
        <v>24.999138093356425</v>
      </c>
    </row>
    <row r="8" spans="1:11" s="3" customFormat="1" x14ac:dyDescent="0.5">
      <c r="A8" s="8" t="s">
        <v>13</v>
      </c>
      <c r="B8" s="32">
        <f>SUM(D8,F8,H8,J8)</f>
        <v>380.16370000000001</v>
      </c>
      <c r="C8" s="7">
        <f t="shared" si="0"/>
        <v>30.078100553523132</v>
      </c>
      <c r="D8" s="35">
        <v>87.331900000000005</v>
      </c>
      <c r="E8" s="7">
        <f>(D8*100)/$B8</f>
        <v>22.972182772842331</v>
      </c>
      <c r="F8" s="35">
        <v>83.626900000000006</v>
      </c>
      <c r="G8" s="7">
        <f>(F8*100)/$B8</f>
        <v>21.997602611717006</v>
      </c>
      <c r="H8" s="35">
        <v>73.987700000000004</v>
      </c>
      <c r="I8" s="7">
        <f>(H8*100)/$B8</f>
        <v>19.46206331640817</v>
      </c>
      <c r="J8" s="35">
        <v>135.21719999999999</v>
      </c>
      <c r="K8" s="7">
        <f>(J8*100)/$B8</f>
        <v>35.568151299032493</v>
      </c>
    </row>
    <row r="9" spans="1:11" s="3" customFormat="1" x14ac:dyDescent="0.5">
      <c r="A9" s="8" t="s">
        <v>14</v>
      </c>
      <c r="B9" s="32">
        <f>SUM(D9,F9,H9,J9)</f>
        <v>381.26859999999999</v>
      </c>
      <c r="C9" s="7">
        <f t="shared" si="0"/>
        <v>30.165518929611082</v>
      </c>
      <c r="D9" s="35">
        <v>141.696</v>
      </c>
      <c r="E9" s="7">
        <f>(D9*100)/$B9</f>
        <v>37.164350801508441</v>
      </c>
      <c r="F9" s="35">
        <v>83.980999999999995</v>
      </c>
      <c r="G9" s="7">
        <f>(F9*100)/$B9</f>
        <v>22.026728663204885</v>
      </c>
      <c r="H9" s="35">
        <v>78.651899999999998</v>
      </c>
      <c r="I9" s="7">
        <f>(H9*100)/$B9</f>
        <v>20.629000132714836</v>
      </c>
      <c r="J9" s="35">
        <v>76.939700000000002</v>
      </c>
      <c r="K9" s="7">
        <f>(J9*100)/$B9</f>
        <v>20.179920402571835</v>
      </c>
    </row>
    <row r="10" spans="1:11" s="3" customFormat="1" x14ac:dyDescent="0.5">
      <c r="A10" s="8" t="s">
        <v>15</v>
      </c>
      <c r="B10" s="32">
        <f>SUM(D10,F10,H10,J10)</f>
        <v>130.86689999999999</v>
      </c>
      <c r="C10" s="7">
        <f t="shared" si="0"/>
        <v>10.354033742116503</v>
      </c>
      <c r="D10" s="35">
        <v>59.143099999999997</v>
      </c>
      <c r="E10" s="7">
        <f>(D10*100)/$B10</f>
        <v>45.193322375635091</v>
      </c>
      <c r="F10" s="35">
        <v>18.4773</v>
      </c>
      <c r="G10" s="7">
        <f>(F10*100)/$B10</f>
        <v>14.119154652551563</v>
      </c>
      <c r="H10" s="35">
        <v>24.398399999999999</v>
      </c>
      <c r="I10" s="7">
        <f>(H10*100)/$B10</f>
        <v>18.643675367873769</v>
      </c>
      <c r="J10" s="35">
        <v>28.848099999999999</v>
      </c>
      <c r="K10" s="7">
        <f>(J10*100)/$B10</f>
        <v>22.043847603939579</v>
      </c>
    </row>
    <row r="11" spans="1:11" s="4" customFormat="1" x14ac:dyDescent="0.5">
      <c r="A11" s="10" t="s">
        <v>16</v>
      </c>
      <c r="B11" s="34">
        <f>SUM(B6:B10)</f>
        <v>1263.9218999999998</v>
      </c>
      <c r="C11" s="15">
        <f t="shared" si="0"/>
        <v>100</v>
      </c>
      <c r="D11" s="34">
        <f>SUM(D6:D10)</f>
        <v>381.07849999999996</v>
      </c>
      <c r="E11" s="15">
        <f>(D11*100)/$B$11</f>
        <v>30.15047844332787</v>
      </c>
      <c r="F11" s="34">
        <f>SUM(F6:F10)</f>
        <v>282.98020000000002</v>
      </c>
      <c r="G11" s="15">
        <f>(F11*100)/$B$11</f>
        <v>22.389057425146291</v>
      </c>
      <c r="H11" s="34">
        <f>SUM(H6:H10)</f>
        <v>265.95479999999998</v>
      </c>
      <c r="I11" s="15">
        <f>(H11*100)/$B$11</f>
        <v>21.04202799239415</v>
      </c>
      <c r="J11" s="34">
        <f>SUM(J6:J10)</f>
        <v>333.90839999999997</v>
      </c>
      <c r="K11" s="15">
        <f>(J11*100)/$B$11</f>
        <v>26.4184361391317</v>
      </c>
    </row>
    <row r="12" spans="1:11" s="4" customFormat="1" x14ac:dyDescent="0.5">
      <c r="A12" s="10" t="s">
        <v>9</v>
      </c>
      <c r="B12" s="13">
        <f>SUM(D12,F12,H12,J12)</f>
        <v>100.00000000000001</v>
      </c>
      <c r="C12" s="12">
        <f>SUM(E12,G12,I12,K12)</f>
        <v>0</v>
      </c>
      <c r="D12" s="18">
        <f>(D11*100)/$B$11</f>
        <v>30.15047844332787</v>
      </c>
      <c r="E12" s="18">
        <v>0</v>
      </c>
      <c r="F12" s="18">
        <f>(F11*100)/$B$11</f>
        <v>22.389057425146291</v>
      </c>
      <c r="G12" s="18">
        <v>0</v>
      </c>
      <c r="H12" s="18">
        <f>(H11*100)/$B$11</f>
        <v>21.04202799239415</v>
      </c>
      <c r="I12" s="18">
        <v>0</v>
      </c>
      <c r="J12" s="18">
        <f>(J11*100)/$B$11</f>
        <v>26.4184361391317</v>
      </c>
      <c r="K12" s="18">
        <v>0</v>
      </c>
    </row>
    <row r="13" spans="1:11" s="3" customFormat="1" ht="21" x14ac:dyDescent="0.45"/>
    <row r="14" spans="1:11" s="3" customFormat="1" ht="21" x14ac:dyDescent="0.45">
      <c r="F14" s="16"/>
    </row>
    <row r="15" spans="1:11" s="3" customFormat="1" ht="21" x14ac:dyDescent="0.45"/>
    <row r="16" spans="1:11" s="3" customFormat="1" ht="21" x14ac:dyDescent="0.45"/>
    <row r="17" s="3" customFormat="1" ht="21" x14ac:dyDescent="0.45"/>
    <row r="18" s="3" customFormat="1" ht="21" x14ac:dyDescent="0.45"/>
    <row r="19" s="3" customFormat="1" ht="21" x14ac:dyDescent="0.45"/>
    <row r="20" s="3" customFormat="1" ht="21" x14ac:dyDescent="0.45"/>
    <row r="21" s="3" customFormat="1" ht="21" x14ac:dyDescent="0.45"/>
    <row r="22" s="3" customFormat="1" ht="21" x14ac:dyDescent="0.45"/>
  </sheetData>
  <mergeCells count="8">
    <mergeCell ref="A1:K1"/>
    <mergeCell ref="A2:K2"/>
    <mergeCell ref="A4:A5"/>
    <mergeCell ref="B4:C4"/>
    <mergeCell ref="D4:E4"/>
    <mergeCell ref="F4:G4"/>
    <mergeCell ref="H4:I4"/>
    <mergeCell ref="J4:K4"/>
  </mergeCells>
  <phoneticPr fontId="0" type="noConversion"/>
  <printOptions horizontalCentered="1"/>
  <pageMargins left="0.70866141732283472" right="0.70866141732283472" top="0.98425196850393704" bottom="0.98425196850393704" header="0.51181102362204722" footer="0.51181102362204722"/>
  <pageSetup paperSize="9" scale="88" orientation="landscape" r:id="rId1"/>
  <headerFooter alignWithMargins="0">
    <oddFooter>&amp;R&amp;"Angsana New,ธรรมดา"AOM:&amp;Z&amp;F&amp;A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8" sqref="I38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สะสมหมวดรายจ่าย</vt:lpstr>
      <vt:lpstr>สะสมผลผลิต</vt:lpstr>
      <vt:lpstr>หมวดรายจ่าย เงินรายได้รายไตรมาส</vt:lpstr>
      <vt:lpstr>ผลผลิตรายไตรมาส</vt:lpstr>
      <vt:lpstr>หมวดรายจ่ายรายไตรมาส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Plan17</dc:creator>
  <cp:lastModifiedBy>user</cp:lastModifiedBy>
  <cp:revision/>
  <dcterms:created xsi:type="dcterms:W3CDTF">2005-09-13T03:49:00Z</dcterms:created>
  <dcterms:modified xsi:type="dcterms:W3CDTF">2015-10-06T01:07:08Z</dcterms:modified>
</cp:coreProperties>
</file>